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1\"/>
    </mc:Choice>
  </mc:AlternateContent>
  <xr:revisionPtr revIDLastSave="0" documentId="13_ncr:1_{C2E4A8AE-310C-4613-A3D3-0596CDFCA8DB}"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営業部】入力画面" sheetId="35" r:id="rId12"/>
    <sheet name="B③-1【営業部】予算仕訳" sheetId="39" r:id="rId13"/>
    <sheet name="B④-1【営業部】予算元帳" sheetId="40" r:id="rId14"/>
    <sheet name="B⑤-1【営業部】_出力" sheetId="41" r:id="rId15"/>
  </sheet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B⓵_マスタ登録!$B$1:$T$156</definedName>
    <definedName name="_xlnm.Print_Area" localSheetId="11">'B②-1_【営業部】入力画面'!$B$1:$U$96</definedName>
    <definedName name="_xlnm.Print_Area" localSheetId="12">'B③-1【営業部】予算仕訳'!$B$1:$U$278</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'B②-1_【営業部】入力画面'!$31:$32</definedName>
    <definedName name="_xlnm.Print_Titles" localSheetId="12">'B③-1【営業部】予算仕訳'!$31:$33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 i="41" l="1"/>
  <c r="B3" i="40"/>
  <c r="B3" i="39"/>
  <c r="B3" i="35"/>
  <c r="F244" i="40"/>
  <c r="E244" i="40"/>
  <c r="Q7" i="41" l="1"/>
  <c r="P7" i="41"/>
  <c r="L7" i="41"/>
  <c r="J7" i="41"/>
  <c r="G7" i="41"/>
  <c r="F7" i="41"/>
  <c r="C7" i="41"/>
  <c r="B7" i="41"/>
  <c r="B11" i="41"/>
  <c r="M2" i="41"/>
  <c r="J2" i="41"/>
  <c r="K302" i="40" l="1"/>
  <c r="O63" i="41" s="1"/>
  <c r="L279" i="40"/>
  <c r="F279" i="40"/>
  <c r="E279" i="40"/>
  <c r="F280" i="40"/>
  <c r="E280" i="40"/>
  <c r="L244" i="40"/>
  <c r="F245" i="40"/>
  <c r="E245" i="40"/>
  <c r="C238" i="40"/>
  <c r="B238" i="40"/>
  <c r="C236" i="40"/>
  <c r="B236" i="40"/>
  <c r="C234" i="40"/>
  <c r="B234" i="40"/>
  <c r="C232" i="40"/>
  <c r="B232" i="40"/>
  <c r="C230" i="40"/>
  <c r="B230" i="40"/>
  <c r="C228" i="40"/>
  <c r="B228" i="40"/>
  <c r="C226" i="40"/>
  <c r="B226" i="40"/>
  <c r="C224" i="40"/>
  <c r="B224" i="40"/>
  <c r="C222" i="40"/>
  <c r="B222" i="40"/>
  <c r="C220" i="40"/>
  <c r="B220" i="40"/>
  <c r="C218" i="40"/>
  <c r="B218" i="40"/>
  <c r="I216" i="40"/>
  <c r="C216" i="40"/>
  <c r="B216" i="40"/>
  <c r="L209" i="40"/>
  <c r="F209" i="40"/>
  <c r="E209" i="40"/>
  <c r="L103" i="40"/>
  <c r="B110" i="40"/>
  <c r="C110" i="40"/>
  <c r="D110" i="40"/>
  <c r="F110" i="40"/>
  <c r="I110" i="40"/>
  <c r="K110" i="40"/>
  <c r="P110" i="40"/>
  <c r="P112" i="40" s="1"/>
  <c r="P114" i="40" s="1"/>
  <c r="B112" i="40"/>
  <c r="C112" i="40"/>
  <c r="D112" i="40"/>
  <c r="F112" i="40"/>
  <c r="I112" i="40"/>
  <c r="K112" i="40"/>
  <c r="B114" i="40"/>
  <c r="C114" i="40"/>
  <c r="D114" i="40"/>
  <c r="F114" i="40"/>
  <c r="I114" i="40"/>
  <c r="K114" i="40"/>
  <c r="B116" i="40"/>
  <c r="C116" i="40"/>
  <c r="D116" i="40"/>
  <c r="F116" i="40"/>
  <c r="I116" i="40"/>
  <c r="K116" i="40"/>
  <c r="B118" i="40"/>
  <c r="C118" i="40"/>
  <c r="D118" i="40"/>
  <c r="F118" i="40"/>
  <c r="I118" i="40"/>
  <c r="K118" i="40"/>
  <c r="B120" i="40"/>
  <c r="C120" i="40"/>
  <c r="D120" i="40"/>
  <c r="F120" i="40"/>
  <c r="I120" i="40"/>
  <c r="K120" i="40"/>
  <c r="B122" i="40"/>
  <c r="C122" i="40"/>
  <c r="D122" i="40"/>
  <c r="F122" i="40"/>
  <c r="I122" i="40"/>
  <c r="K122" i="40"/>
  <c r="B124" i="40"/>
  <c r="C124" i="40"/>
  <c r="D124" i="40"/>
  <c r="F124" i="40"/>
  <c r="I124" i="40"/>
  <c r="K124" i="40"/>
  <c r="B126" i="40"/>
  <c r="C126" i="40"/>
  <c r="D126" i="40"/>
  <c r="F126" i="40"/>
  <c r="I126" i="40"/>
  <c r="K126" i="40"/>
  <c r="B128" i="40"/>
  <c r="C128" i="40"/>
  <c r="D128" i="40"/>
  <c r="F128" i="40"/>
  <c r="I128" i="40"/>
  <c r="K128" i="40"/>
  <c r="B130" i="40"/>
  <c r="C130" i="40"/>
  <c r="D130" i="40"/>
  <c r="F130" i="40"/>
  <c r="I130" i="40"/>
  <c r="K130" i="40"/>
  <c r="B132" i="40"/>
  <c r="C132" i="40"/>
  <c r="D132" i="40"/>
  <c r="F132" i="40"/>
  <c r="I132" i="40"/>
  <c r="K132" i="40"/>
  <c r="E139" i="40"/>
  <c r="F139" i="40"/>
  <c r="L139" i="40"/>
  <c r="E140" i="40"/>
  <c r="F140" i="40"/>
  <c r="B146" i="40"/>
  <c r="C146" i="40"/>
  <c r="B148" i="40"/>
  <c r="C148" i="40"/>
  <c r="B150" i="40"/>
  <c r="C150" i="40"/>
  <c r="B152" i="40"/>
  <c r="C152" i="40"/>
  <c r="B154" i="40"/>
  <c r="C154" i="40"/>
  <c r="B156" i="40"/>
  <c r="C156" i="40"/>
  <c r="B158" i="40"/>
  <c r="C158" i="40"/>
  <c r="B160" i="40"/>
  <c r="C160" i="40"/>
  <c r="B162" i="40"/>
  <c r="C162" i="40"/>
  <c r="B164" i="40"/>
  <c r="C164" i="40"/>
  <c r="B166" i="40"/>
  <c r="C166" i="40"/>
  <c r="B168" i="40"/>
  <c r="C168" i="40"/>
  <c r="K277" i="39"/>
  <c r="S277" i="39" s="1"/>
  <c r="K274" i="39"/>
  <c r="S274" i="39" s="1"/>
  <c r="K271" i="39"/>
  <c r="S271" i="39" s="1"/>
  <c r="K268" i="39"/>
  <c r="S268" i="39" s="1"/>
  <c r="K265" i="39"/>
  <c r="K300" i="40" s="1"/>
  <c r="N63" i="41" s="1"/>
  <c r="K262" i="39"/>
  <c r="S262" i="39" s="1"/>
  <c r="K259" i="39"/>
  <c r="S259" i="39" s="1"/>
  <c r="K256" i="39"/>
  <c r="S256" i="39" s="1"/>
  <c r="K253" i="39"/>
  <c r="S253" i="39" s="1"/>
  <c r="K250" i="39"/>
  <c r="K290" i="40" s="1"/>
  <c r="O61" i="41" s="1"/>
  <c r="K247" i="39"/>
  <c r="K288" i="40" s="1"/>
  <c r="N61" i="41" s="1"/>
  <c r="K244" i="39"/>
  <c r="S244" i="39" s="1"/>
  <c r="F277" i="39"/>
  <c r="D277" i="39"/>
  <c r="F274" i="39"/>
  <c r="D274" i="39"/>
  <c r="F271" i="39"/>
  <c r="D271" i="39"/>
  <c r="F268" i="39"/>
  <c r="D268" i="39"/>
  <c r="F265" i="39"/>
  <c r="D265" i="39"/>
  <c r="F262" i="39"/>
  <c r="D262" i="39"/>
  <c r="F259" i="39"/>
  <c r="D259" i="39"/>
  <c r="F256" i="39"/>
  <c r="D256" i="39"/>
  <c r="F253" i="39"/>
  <c r="D253" i="39"/>
  <c r="F250" i="39"/>
  <c r="D250" i="39"/>
  <c r="F247" i="39"/>
  <c r="D247" i="39"/>
  <c r="F244" i="39"/>
  <c r="D244" i="39"/>
  <c r="R277" i="39"/>
  <c r="P277" i="39"/>
  <c r="O277" i="39"/>
  <c r="I277" i="39"/>
  <c r="R274" i="39"/>
  <c r="P274" i="39"/>
  <c r="O274" i="39"/>
  <c r="I274" i="39"/>
  <c r="R271" i="39"/>
  <c r="P271" i="39"/>
  <c r="O271" i="39"/>
  <c r="I271" i="39"/>
  <c r="R268" i="39"/>
  <c r="P268" i="39"/>
  <c r="O268" i="39"/>
  <c r="I268" i="39"/>
  <c r="R265" i="39"/>
  <c r="P265" i="39"/>
  <c r="O265" i="39"/>
  <c r="I265" i="39"/>
  <c r="R262" i="39"/>
  <c r="P262" i="39"/>
  <c r="O262" i="39"/>
  <c r="I262" i="39"/>
  <c r="R259" i="39"/>
  <c r="P259" i="39"/>
  <c r="O259" i="39"/>
  <c r="I259" i="39"/>
  <c r="R256" i="39"/>
  <c r="P256" i="39"/>
  <c r="O256" i="39"/>
  <c r="I256" i="39"/>
  <c r="R253" i="39"/>
  <c r="P253" i="39"/>
  <c r="O253" i="39"/>
  <c r="I253" i="39"/>
  <c r="R250" i="39"/>
  <c r="P250" i="39"/>
  <c r="O250" i="39"/>
  <c r="I250" i="39"/>
  <c r="R247" i="39"/>
  <c r="P247" i="39"/>
  <c r="O247" i="39"/>
  <c r="S247" i="39"/>
  <c r="I247" i="39"/>
  <c r="R244" i="39"/>
  <c r="P244" i="39"/>
  <c r="O244" i="39"/>
  <c r="I244" i="39"/>
  <c r="K238" i="39"/>
  <c r="S238" i="39" s="1"/>
  <c r="K235" i="39"/>
  <c r="S235" i="39" s="1"/>
  <c r="K232" i="39"/>
  <c r="S232" i="39" s="1"/>
  <c r="K229" i="39"/>
  <c r="S229" i="39" s="1"/>
  <c r="K226" i="39"/>
  <c r="K265" i="40" s="1"/>
  <c r="N59" i="41" s="1"/>
  <c r="K223" i="39"/>
  <c r="S223" i="39" s="1"/>
  <c r="K220" i="39"/>
  <c r="S220" i="39" s="1"/>
  <c r="K217" i="39"/>
  <c r="S217" i="39" s="1"/>
  <c r="K214" i="39"/>
  <c r="S214" i="39" s="1"/>
  <c r="K211" i="39"/>
  <c r="S211" i="39" s="1"/>
  <c r="K208" i="39"/>
  <c r="K253" i="40" s="1"/>
  <c r="N57" i="41" s="1"/>
  <c r="N65" i="41" s="1"/>
  <c r="K205" i="39"/>
  <c r="S205" i="39" s="1"/>
  <c r="F238" i="39"/>
  <c r="D238" i="39"/>
  <c r="F235" i="39"/>
  <c r="D235" i="39"/>
  <c r="F232" i="39"/>
  <c r="D232" i="39"/>
  <c r="F229" i="39"/>
  <c r="D229" i="39"/>
  <c r="F226" i="39"/>
  <c r="D226" i="39"/>
  <c r="F223" i="39"/>
  <c r="D223" i="39"/>
  <c r="F220" i="39"/>
  <c r="D220" i="39"/>
  <c r="F217" i="39"/>
  <c r="D217" i="39"/>
  <c r="F214" i="39"/>
  <c r="D214" i="39"/>
  <c r="F211" i="39"/>
  <c r="D211" i="39"/>
  <c r="F208" i="39"/>
  <c r="D208" i="39"/>
  <c r="F205" i="39"/>
  <c r="D205" i="39"/>
  <c r="R238" i="39"/>
  <c r="P238" i="39"/>
  <c r="O238" i="39"/>
  <c r="I238" i="39"/>
  <c r="R235" i="39"/>
  <c r="P235" i="39"/>
  <c r="O235" i="39"/>
  <c r="I235" i="39"/>
  <c r="R232" i="39"/>
  <c r="P232" i="39"/>
  <c r="O232" i="39"/>
  <c r="I232" i="39"/>
  <c r="R229" i="39"/>
  <c r="P229" i="39"/>
  <c r="O229" i="39"/>
  <c r="I229" i="39"/>
  <c r="R226" i="39"/>
  <c r="P226" i="39"/>
  <c r="O226" i="39"/>
  <c r="S226" i="39"/>
  <c r="I226" i="39"/>
  <c r="R223" i="39"/>
  <c r="P223" i="39"/>
  <c r="O223" i="39"/>
  <c r="I223" i="39"/>
  <c r="R220" i="39"/>
  <c r="P220" i="39"/>
  <c r="O220" i="39"/>
  <c r="I220" i="39"/>
  <c r="R217" i="39"/>
  <c r="P217" i="39"/>
  <c r="O217" i="39"/>
  <c r="I217" i="39"/>
  <c r="R214" i="39"/>
  <c r="P214" i="39"/>
  <c r="O214" i="39"/>
  <c r="I214" i="39"/>
  <c r="R211" i="39"/>
  <c r="P211" i="39"/>
  <c r="O211" i="39"/>
  <c r="I211" i="39"/>
  <c r="R208" i="39"/>
  <c r="P208" i="39"/>
  <c r="O208" i="39"/>
  <c r="S208" i="39"/>
  <c r="I208" i="39"/>
  <c r="R205" i="39"/>
  <c r="P205" i="39"/>
  <c r="O205" i="39"/>
  <c r="I205" i="39"/>
  <c r="F198" i="39"/>
  <c r="D198" i="39"/>
  <c r="F195" i="39"/>
  <c r="D195" i="39"/>
  <c r="F192" i="39"/>
  <c r="D192" i="39"/>
  <c r="F189" i="39"/>
  <c r="D189" i="39"/>
  <c r="F186" i="39"/>
  <c r="D186" i="39"/>
  <c r="F183" i="39"/>
  <c r="D183" i="39"/>
  <c r="F180" i="39"/>
  <c r="D180" i="39"/>
  <c r="F177" i="39"/>
  <c r="D177" i="39"/>
  <c r="F174" i="39"/>
  <c r="D174" i="39"/>
  <c r="F171" i="39"/>
  <c r="D171" i="39"/>
  <c r="F168" i="39"/>
  <c r="D168" i="39"/>
  <c r="F165" i="39"/>
  <c r="D165" i="39"/>
  <c r="R198" i="39"/>
  <c r="P198" i="39"/>
  <c r="F238" i="40" s="1"/>
  <c r="O198" i="39"/>
  <c r="D238" i="40" s="1"/>
  <c r="I198" i="39"/>
  <c r="I238" i="40" s="1"/>
  <c r="R195" i="39"/>
  <c r="P195" i="39"/>
  <c r="F236" i="40" s="1"/>
  <c r="O195" i="39"/>
  <c r="D236" i="40" s="1"/>
  <c r="I195" i="39"/>
  <c r="I236" i="40" s="1"/>
  <c r="R192" i="39"/>
  <c r="P192" i="39"/>
  <c r="F234" i="40" s="1"/>
  <c r="O192" i="39"/>
  <c r="D234" i="40" s="1"/>
  <c r="I192" i="39"/>
  <c r="I234" i="40" s="1"/>
  <c r="R189" i="39"/>
  <c r="P189" i="39"/>
  <c r="F232" i="40" s="1"/>
  <c r="O189" i="39"/>
  <c r="D232" i="40" s="1"/>
  <c r="I189" i="39"/>
  <c r="I232" i="40" s="1"/>
  <c r="R186" i="39"/>
  <c r="P186" i="39"/>
  <c r="F230" i="40" s="1"/>
  <c r="O186" i="39"/>
  <c r="D230" i="40" s="1"/>
  <c r="I186" i="39"/>
  <c r="R183" i="39"/>
  <c r="P183" i="39"/>
  <c r="F228" i="40" s="1"/>
  <c r="O183" i="39"/>
  <c r="D228" i="40" s="1"/>
  <c r="I183" i="39"/>
  <c r="I228" i="40" s="1"/>
  <c r="R180" i="39"/>
  <c r="P180" i="39"/>
  <c r="F226" i="40" s="1"/>
  <c r="O180" i="39"/>
  <c r="D226" i="40" s="1"/>
  <c r="I180" i="39"/>
  <c r="I226" i="40" s="1"/>
  <c r="R177" i="39"/>
  <c r="P177" i="39"/>
  <c r="F224" i="40" s="1"/>
  <c r="O177" i="39"/>
  <c r="D224" i="40" s="1"/>
  <c r="I177" i="39"/>
  <c r="I224" i="40" s="1"/>
  <c r="R174" i="39"/>
  <c r="P174" i="39"/>
  <c r="F222" i="40" s="1"/>
  <c r="O174" i="39"/>
  <c r="D222" i="40" s="1"/>
  <c r="I174" i="39"/>
  <c r="I222" i="40" s="1"/>
  <c r="R171" i="39"/>
  <c r="P171" i="39"/>
  <c r="F220" i="40" s="1"/>
  <c r="O171" i="39"/>
  <c r="D220" i="40" s="1"/>
  <c r="I171" i="39"/>
  <c r="I220" i="40" s="1"/>
  <c r="R168" i="39"/>
  <c r="P168" i="39"/>
  <c r="F218" i="40" s="1"/>
  <c r="O168" i="39"/>
  <c r="D218" i="40" s="1"/>
  <c r="I168" i="39"/>
  <c r="I218" i="40" s="1"/>
  <c r="R165" i="39"/>
  <c r="P165" i="39"/>
  <c r="F216" i="40" s="1"/>
  <c r="O165" i="39"/>
  <c r="D216" i="40" s="1"/>
  <c r="I165" i="39"/>
  <c r="B97" i="40"/>
  <c r="B95" i="40"/>
  <c r="B93" i="40"/>
  <c r="B91" i="40"/>
  <c r="B89" i="40"/>
  <c r="B87" i="40"/>
  <c r="B85" i="40"/>
  <c r="B83" i="40"/>
  <c r="B81" i="40"/>
  <c r="B79" i="40"/>
  <c r="B77" i="40"/>
  <c r="B75" i="40"/>
  <c r="L68" i="40"/>
  <c r="F68" i="40"/>
  <c r="E68" i="40"/>
  <c r="F69" i="40"/>
  <c r="E69" i="40"/>
  <c r="F210" i="40"/>
  <c r="E210" i="40"/>
  <c r="B203" i="40"/>
  <c r="B201" i="40"/>
  <c r="B199" i="40"/>
  <c r="B197" i="40"/>
  <c r="B195" i="40"/>
  <c r="B193" i="40"/>
  <c r="B191" i="40"/>
  <c r="B189" i="40"/>
  <c r="B187" i="40"/>
  <c r="B185" i="40"/>
  <c r="B183" i="40"/>
  <c r="B181" i="40"/>
  <c r="F175" i="40"/>
  <c r="E175" i="40"/>
  <c r="F174" i="40"/>
  <c r="E174" i="40"/>
  <c r="L174" i="40"/>
  <c r="F34" i="40"/>
  <c r="E34" i="40"/>
  <c r="L34" i="40"/>
  <c r="F35" i="40"/>
  <c r="E35" i="40"/>
  <c r="C63" i="40"/>
  <c r="B63" i="40"/>
  <c r="C61" i="40"/>
  <c r="B61" i="40"/>
  <c r="C59" i="40"/>
  <c r="B59" i="40"/>
  <c r="C57" i="40"/>
  <c r="B57" i="40"/>
  <c r="C55" i="40"/>
  <c r="B55" i="40"/>
  <c r="C53" i="40"/>
  <c r="B53" i="40"/>
  <c r="C51" i="40"/>
  <c r="B51" i="40"/>
  <c r="C49" i="40"/>
  <c r="B49" i="40"/>
  <c r="C47" i="40"/>
  <c r="B47" i="40"/>
  <c r="C45" i="40"/>
  <c r="B45" i="40"/>
  <c r="P116" i="40" l="1"/>
  <c r="P118" i="40" s="1"/>
  <c r="P120" i="40" s="1"/>
  <c r="P122" i="40" s="1"/>
  <c r="P124" i="40" s="1"/>
  <c r="P126" i="40" s="1"/>
  <c r="P128" i="40" s="1"/>
  <c r="P130" i="40" s="1"/>
  <c r="P132" i="40" s="1"/>
  <c r="S265" i="39"/>
  <c r="K255" i="40"/>
  <c r="O57" i="41" s="1"/>
  <c r="O65" i="41" s="1"/>
  <c r="K286" i="40"/>
  <c r="K269" i="40"/>
  <c r="P59" i="41" s="1"/>
  <c r="P67" i="41" s="1"/>
  <c r="K298" i="40"/>
  <c r="M63" i="41" s="1"/>
  <c r="N67" i="41"/>
  <c r="K271" i="40"/>
  <c r="Q59" i="41" s="1"/>
  <c r="Q67" i="41" s="1"/>
  <c r="I230" i="40"/>
  <c r="K263" i="40"/>
  <c r="M59" i="41" s="1"/>
  <c r="K294" i="40"/>
  <c r="Q61" i="41" s="1"/>
  <c r="K296" i="40"/>
  <c r="R61" i="41" s="1"/>
  <c r="K251" i="40"/>
  <c r="K267" i="40"/>
  <c r="O59" i="41" s="1"/>
  <c r="O67" i="41" s="1"/>
  <c r="K257" i="40"/>
  <c r="P57" i="41" s="1"/>
  <c r="K273" i="40"/>
  <c r="R59" i="41" s="1"/>
  <c r="K304" i="40"/>
  <c r="P63" i="41" s="1"/>
  <c r="S250" i="39"/>
  <c r="K259" i="40"/>
  <c r="Q57" i="41" s="1"/>
  <c r="Q65" i="41" s="1"/>
  <c r="K306" i="40"/>
  <c r="Q63" i="41" s="1"/>
  <c r="K261" i="40"/>
  <c r="R57" i="41" s="1"/>
  <c r="R65" i="41" s="1"/>
  <c r="K292" i="40"/>
  <c r="P61" i="41" s="1"/>
  <c r="K308" i="40"/>
  <c r="R63" i="41" s="1"/>
  <c r="C43" i="40"/>
  <c r="B43" i="40"/>
  <c r="S63" i="41" l="1"/>
  <c r="P286" i="40"/>
  <c r="P288" i="40" s="1"/>
  <c r="P290" i="40" s="1"/>
  <c r="P292" i="40" s="1"/>
  <c r="P294" i="40" s="1"/>
  <c r="P296" i="40" s="1"/>
  <c r="P298" i="40" s="1"/>
  <c r="P300" i="40" s="1"/>
  <c r="P302" i="40" s="1"/>
  <c r="P304" i="40" s="1"/>
  <c r="P306" i="40" s="1"/>
  <c r="P308" i="40" s="1"/>
  <c r="M61" i="41"/>
  <c r="S61" i="41" s="1"/>
  <c r="R67" i="41"/>
  <c r="P65" i="41"/>
  <c r="M67" i="41"/>
  <c r="S59" i="41"/>
  <c r="P251" i="40"/>
  <c r="P253" i="40" s="1"/>
  <c r="P255" i="40" s="1"/>
  <c r="P257" i="40" s="1"/>
  <c r="P259" i="40" s="1"/>
  <c r="P261" i="40" s="1"/>
  <c r="P263" i="40" s="1"/>
  <c r="P265" i="40" s="1"/>
  <c r="P267" i="40" s="1"/>
  <c r="P269" i="40" s="1"/>
  <c r="P271" i="40" s="1"/>
  <c r="P273" i="40" s="1"/>
  <c r="M57" i="41"/>
  <c r="C41" i="40"/>
  <c r="B41" i="40"/>
  <c r="S57" i="41" l="1"/>
  <c r="T59" i="41" s="1"/>
  <c r="M65" i="41"/>
  <c r="T63" i="41"/>
  <c r="S67" i="41"/>
  <c r="Q7" i="40"/>
  <c r="P7" i="40"/>
  <c r="L7" i="40"/>
  <c r="J7" i="40"/>
  <c r="G7" i="40"/>
  <c r="F7" i="40"/>
  <c r="C7" i="40"/>
  <c r="B7" i="40"/>
  <c r="L2" i="40"/>
  <c r="J2" i="40"/>
  <c r="S65" i="41" l="1"/>
  <c r="T67" i="41" s="1"/>
  <c r="R157" i="39"/>
  <c r="P157" i="39"/>
  <c r="F203" i="40" s="1"/>
  <c r="O157" i="39"/>
  <c r="D203" i="40" s="1"/>
  <c r="R155" i="39"/>
  <c r="P155" i="39"/>
  <c r="F168" i="40" s="1"/>
  <c r="O155" i="39"/>
  <c r="D168" i="40" s="1"/>
  <c r="R152" i="39"/>
  <c r="P152" i="39"/>
  <c r="F201" i="40" s="1"/>
  <c r="O152" i="39"/>
  <c r="D201" i="40" s="1"/>
  <c r="R150" i="39"/>
  <c r="P150" i="39"/>
  <c r="F166" i="40" s="1"/>
  <c r="O150" i="39"/>
  <c r="D166" i="40" s="1"/>
  <c r="R147" i="39"/>
  <c r="P147" i="39"/>
  <c r="O147" i="39"/>
  <c r="D199" i="40" s="1"/>
  <c r="R145" i="39"/>
  <c r="P145" i="39"/>
  <c r="F164" i="40" s="1"/>
  <c r="O145" i="39"/>
  <c r="D164" i="40" s="1"/>
  <c r="R142" i="39"/>
  <c r="P142" i="39"/>
  <c r="F197" i="40" s="1"/>
  <c r="O142" i="39"/>
  <c r="D197" i="40" s="1"/>
  <c r="R140" i="39"/>
  <c r="P140" i="39"/>
  <c r="O140" i="39"/>
  <c r="R137" i="39"/>
  <c r="P137" i="39"/>
  <c r="F195" i="40" s="1"/>
  <c r="O137" i="39"/>
  <c r="D195" i="40" s="1"/>
  <c r="R135" i="39"/>
  <c r="P135" i="39"/>
  <c r="O135" i="39"/>
  <c r="R132" i="39"/>
  <c r="P132" i="39"/>
  <c r="O132" i="39"/>
  <c r="D193" i="40" s="1"/>
  <c r="R130" i="39"/>
  <c r="P130" i="39"/>
  <c r="F158" i="40" s="1"/>
  <c r="O130" i="39"/>
  <c r="D158" i="40" s="1"/>
  <c r="R127" i="39"/>
  <c r="P127" i="39"/>
  <c r="F191" i="40" s="1"/>
  <c r="O127" i="39"/>
  <c r="D191" i="40" s="1"/>
  <c r="R125" i="39"/>
  <c r="P125" i="39"/>
  <c r="F156" i="40" s="1"/>
  <c r="O125" i="39"/>
  <c r="D156" i="40" s="1"/>
  <c r="R122" i="39"/>
  <c r="P122" i="39"/>
  <c r="F189" i="40" s="1"/>
  <c r="O122" i="39"/>
  <c r="D189" i="40" s="1"/>
  <c r="R120" i="39"/>
  <c r="P120" i="39"/>
  <c r="F154" i="40" s="1"/>
  <c r="O120" i="39"/>
  <c r="D154" i="40" s="1"/>
  <c r="R117" i="39"/>
  <c r="P117" i="39"/>
  <c r="O117" i="39"/>
  <c r="R115" i="39"/>
  <c r="P115" i="39"/>
  <c r="F187" i="40" s="1"/>
  <c r="O115" i="39"/>
  <c r="D187" i="40" s="1"/>
  <c r="R112" i="39"/>
  <c r="P112" i="39"/>
  <c r="F185" i="40" s="1"/>
  <c r="O112" i="39"/>
  <c r="D185" i="40" s="1"/>
  <c r="R110" i="39"/>
  <c r="P110" i="39"/>
  <c r="F150" i="40" s="1"/>
  <c r="O110" i="39"/>
  <c r="D150" i="40" s="1"/>
  <c r="R107" i="39"/>
  <c r="P107" i="39"/>
  <c r="F183" i="40" s="1"/>
  <c r="O107" i="39"/>
  <c r="D183" i="40" s="1"/>
  <c r="R105" i="39"/>
  <c r="P105" i="39"/>
  <c r="F148" i="40" s="1"/>
  <c r="O105" i="39"/>
  <c r="D148" i="40" s="1"/>
  <c r="I157" i="39"/>
  <c r="I203" i="40" s="1"/>
  <c r="F157" i="39"/>
  <c r="I155" i="39"/>
  <c r="I168" i="40" s="1"/>
  <c r="F155" i="39"/>
  <c r="I152" i="39"/>
  <c r="I201" i="40" s="1"/>
  <c r="F152" i="39"/>
  <c r="I150" i="39"/>
  <c r="I166" i="40" s="1"/>
  <c r="F150" i="39"/>
  <c r="I147" i="39"/>
  <c r="F147" i="39"/>
  <c r="I145" i="39"/>
  <c r="I164" i="40" s="1"/>
  <c r="F145" i="39"/>
  <c r="I142" i="39"/>
  <c r="I197" i="40" s="1"/>
  <c r="F142" i="39"/>
  <c r="I140" i="39"/>
  <c r="I162" i="40" s="1"/>
  <c r="F140" i="39"/>
  <c r="I137" i="39"/>
  <c r="F137" i="39"/>
  <c r="I135" i="39"/>
  <c r="I160" i="40" s="1"/>
  <c r="F135" i="39"/>
  <c r="I132" i="39"/>
  <c r="I199" i="40" s="1"/>
  <c r="F132" i="39"/>
  <c r="I130" i="39"/>
  <c r="I158" i="40" s="1"/>
  <c r="F130" i="39"/>
  <c r="I127" i="39"/>
  <c r="I191" i="40" s="1"/>
  <c r="F127" i="39"/>
  <c r="I125" i="39"/>
  <c r="I156" i="40" s="1"/>
  <c r="F125" i="39"/>
  <c r="I122" i="39"/>
  <c r="I189" i="40" s="1"/>
  <c r="F122" i="39"/>
  <c r="I120" i="39"/>
  <c r="I154" i="40" s="1"/>
  <c r="F120" i="39"/>
  <c r="I117" i="39"/>
  <c r="I187" i="40" s="1"/>
  <c r="F117" i="39"/>
  <c r="I115" i="39"/>
  <c r="I152" i="40" s="1"/>
  <c r="F115" i="39"/>
  <c r="I112" i="39"/>
  <c r="I185" i="40" s="1"/>
  <c r="F112" i="39"/>
  <c r="I110" i="39"/>
  <c r="I150" i="40" s="1"/>
  <c r="F110" i="39"/>
  <c r="I107" i="39"/>
  <c r="I183" i="40" s="1"/>
  <c r="F107" i="39"/>
  <c r="I105" i="39"/>
  <c r="I148" i="40" s="1"/>
  <c r="F105" i="39"/>
  <c r="P102" i="39"/>
  <c r="F181" i="40" s="1"/>
  <c r="O102" i="39"/>
  <c r="D181" i="40" s="1"/>
  <c r="F102" i="39"/>
  <c r="D102" i="39"/>
  <c r="R102" i="39"/>
  <c r="I102" i="39"/>
  <c r="I181" i="40" s="1"/>
  <c r="F100" i="39"/>
  <c r="D100" i="39"/>
  <c r="P100" i="39"/>
  <c r="F146" i="40" s="1"/>
  <c r="O100" i="39"/>
  <c r="D146" i="40" s="1"/>
  <c r="D157" i="39"/>
  <c r="C157" i="39"/>
  <c r="C203" i="40" s="1"/>
  <c r="D155" i="39"/>
  <c r="D152" i="39"/>
  <c r="C152" i="39"/>
  <c r="C201" i="40" s="1"/>
  <c r="D150" i="39"/>
  <c r="D147" i="39"/>
  <c r="C147" i="39"/>
  <c r="C199" i="40" s="1"/>
  <c r="D145" i="39"/>
  <c r="D142" i="39"/>
  <c r="C142" i="39"/>
  <c r="C197" i="40" s="1"/>
  <c r="D140" i="39"/>
  <c r="D137" i="39"/>
  <c r="C137" i="39"/>
  <c r="C195" i="40" s="1"/>
  <c r="D135" i="39"/>
  <c r="D132" i="39"/>
  <c r="C132" i="39"/>
  <c r="C193" i="40" s="1"/>
  <c r="D130" i="39"/>
  <c r="D127" i="39"/>
  <c r="C127" i="39"/>
  <c r="C191" i="40" s="1"/>
  <c r="D125" i="39"/>
  <c r="D122" i="39"/>
  <c r="C122" i="39"/>
  <c r="C189" i="40" s="1"/>
  <c r="D120" i="39"/>
  <c r="D117" i="39"/>
  <c r="C117" i="39"/>
  <c r="C187" i="40" s="1"/>
  <c r="D115" i="39"/>
  <c r="D112" i="39"/>
  <c r="C112" i="39"/>
  <c r="C185" i="40" s="1"/>
  <c r="D110" i="39"/>
  <c r="D107" i="39"/>
  <c r="C107" i="39"/>
  <c r="C183" i="40" s="1"/>
  <c r="D105" i="39"/>
  <c r="C102" i="39"/>
  <c r="C181" i="40" s="1"/>
  <c r="R100" i="39"/>
  <c r="I100" i="39"/>
  <c r="I146" i="40" s="1"/>
  <c r="K95" i="39"/>
  <c r="S93" i="39"/>
  <c r="R95" i="39"/>
  <c r="P95" i="39"/>
  <c r="F97" i="40" s="1"/>
  <c r="O95" i="39"/>
  <c r="D97" i="40" s="1"/>
  <c r="I95" i="39"/>
  <c r="I97" i="40" s="1"/>
  <c r="F95" i="39"/>
  <c r="D95" i="39"/>
  <c r="C95" i="39"/>
  <c r="C97" i="40" s="1"/>
  <c r="R93" i="39"/>
  <c r="I63" i="40" s="1"/>
  <c r="P93" i="39"/>
  <c r="O93" i="39"/>
  <c r="I93" i="39"/>
  <c r="F93" i="39"/>
  <c r="F63" i="40" s="1"/>
  <c r="D93" i="39"/>
  <c r="D63" i="40" s="1"/>
  <c r="K90" i="39"/>
  <c r="S88" i="39"/>
  <c r="R90" i="39"/>
  <c r="P90" i="39"/>
  <c r="F95" i="40" s="1"/>
  <c r="O90" i="39"/>
  <c r="D95" i="40" s="1"/>
  <c r="I90" i="39"/>
  <c r="I95" i="40" s="1"/>
  <c r="F90" i="39"/>
  <c r="D90" i="39"/>
  <c r="C90" i="39"/>
  <c r="C95" i="40" s="1"/>
  <c r="R88" i="39"/>
  <c r="I61" i="40" s="1"/>
  <c r="P88" i="39"/>
  <c r="O88" i="39"/>
  <c r="I88" i="39"/>
  <c r="F88" i="39"/>
  <c r="F152" i="40" s="1"/>
  <c r="D88" i="39"/>
  <c r="D152" i="40" s="1"/>
  <c r="K85" i="39"/>
  <c r="S83" i="39"/>
  <c r="R85" i="39"/>
  <c r="P85" i="39"/>
  <c r="F93" i="40" s="1"/>
  <c r="O85" i="39"/>
  <c r="D93" i="40" s="1"/>
  <c r="I85" i="39"/>
  <c r="I93" i="40" s="1"/>
  <c r="F85" i="39"/>
  <c r="D85" i="39"/>
  <c r="C85" i="39"/>
  <c r="C93" i="40" s="1"/>
  <c r="R83" i="39"/>
  <c r="I59" i="40" s="1"/>
  <c r="P83" i="39"/>
  <c r="O83" i="39"/>
  <c r="I83" i="39"/>
  <c r="F83" i="39"/>
  <c r="F59" i="40" s="1"/>
  <c r="D83" i="39"/>
  <c r="D59" i="40" s="1"/>
  <c r="K80" i="39"/>
  <c r="S78" i="39"/>
  <c r="R80" i="39"/>
  <c r="P80" i="39"/>
  <c r="F91" i="40" s="1"/>
  <c r="O80" i="39"/>
  <c r="D91" i="40" s="1"/>
  <c r="I80" i="39"/>
  <c r="I91" i="40" s="1"/>
  <c r="F80" i="39"/>
  <c r="D80" i="39"/>
  <c r="C80" i="39"/>
  <c r="C91" i="40" s="1"/>
  <c r="R78" i="39"/>
  <c r="I57" i="40" s="1"/>
  <c r="P78" i="39"/>
  <c r="O78" i="39"/>
  <c r="I78" i="39"/>
  <c r="F78" i="39"/>
  <c r="F57" i="40" s="1"/>
  <c r="D78" i="39"/>
  <c r="D57" i="40" s="1"/>
  <c r="K75" i="39"/>
  <c r="S73" i="39"/>
  <c r="K70" i="39"/>
  <c r="S68" i="39"/>
  <c r="R75" i="39"/>
  <c r="P75" i="39"/>
  <c r="F89" i="40" s="1"/>
  <c r="O75" i="39"/>
  <c r="D89" i="40" s="1"/>
  <c r="I75" i="39"/>
  <c r="I89" i="40" s="1"/>
  <c r="F75" i="39"/>
  <c r="D75" i="39"/>
  <c r="C75" i="39"/>
  <c r="C89" i="40" s="1"/>
  <c r="R73" i="39"/>
  <c r="I55" i="40" s="1"/>
  <c r="P73" i="39"/>
  <c r="O73" i="39"/>
  <c r="I73" i="39"/>
  <c r="F73" i="39"/>
  <c r="F55" i="40" s="1"/>
  <c r="D73" i="39"/>
  <c r="D55" i="40" s="1"/>
  <c r="R70" i="39"/>
  <c r="P70" i="39"/>
  <c r="F87" i="40" s="1"/>
  <c r="O70" i="39"/>
  <c r="D87" i="40" s="1"/>
  <c r="I70" i="39"/>
  <c r="I87" i="40" s="1"/>
  <c r="F70" i="39"/>
  <c r="D70" i="39"/>
  <c r="C70" i="39"/>
  <c r="C87" i="40" s="1"/>
  <c r="R68" i="39"/>
  <c r="I53" i="40" s="1"/>
  <c r="P68" i="39"/>
  <c r="O68" i="39"/>
  <c r="I68" i="39"/>
  <c r="F68" i="39"/>
  <c r="D68" i="39"/>
  <c r="K65" i="39"/>
  <c r="S63" i="39"/>
  <c r="N51" i="40" s="1"/>
  <c r="R26" i="41" s="1"/>
  <c r="R65" i="39"/>
  <c r="P65" i="39"/>
  <c r="F85" i="40" s="1"/>
  <c r="O65" i="39"/>
  <c r="I65" i="39"/>
  <c r="I85" i="40" s="1"/>
  <c r="F65" i="39"/>
  <c r="D65" i="39"/>
  <c r="C65" i="39"/>
  <c r="C85" i="40" s="1"/>
  <c r="R63" i="39"/>
  <c r="I51" i="40" s="1"/>
  <c r="P63" i="39"/>
  <c r="O63" i="39"/>
  <c r="I63" i="39"/>
  <c r="F63" i="39"/>
  <c r="D63" i="39"/>
  <c r="K60" i="39"/>
  <c r="S58" i="39"/>
  <c r="R60" i="39"/>
  <c r="P60" i="39"/>
  <c r="F83" i="40" s="1"/>
  <c r="O60" i="39"/>
  <c r="D83" i="40" s="1"/>
  <c r="I60" i="39"/>
  <c r="I83" i="40" s="1"/>
  <c r="F60" i="39"/>
  <c r="D60" i="39"/>
  <c r="C60" i="39"/>
  <c r="C83" i="40" s="1"/>
  <c r="R58" i="39"/>
  <c r="I49" i="40" s="1"/>
  <c r="P58" i="39"/>
  <c r="O58" i="39"/>
  <c r="I58" i="39"/>
  <c r="F58" i="39"/>
  <c r="F49" i="40" s="1"/>
  <c r="D58" i="39"/>
  <c r="D49" i="40" s="1"/>
  <c r="K55" i="39"/>
  <c r="S53" i="39"/>
  <c r="N47" i="40" s="1"/>
  <c r="P26" i="41" s="1"/>
  <c r="R55" i="39"/>
  <c r="P55" i="39"/>
  <c r="F81" i="40" s="1"/>
  <c r="O55" i="39"/>
  <c r="I55" i="39"/>
  <c r="I81" i="40" s="1"/>
  <c r="F55" i="39"/>
  <c r="D55" i="39"/>
  <c r="C55" i="39"/>
  <c r="C81" i="40" s="1"/>
  <c r="R53" i="39"/>
  <c r="I47" i="40" s="1"/>
  <c r="P53" i="39"/>
  <c r="O53" i="39"/>
  <c r="I53" i="39"/>
  <c r="F53" i="39"/>
  <c r="F47" i="40" s="1"/>
  <c r="D53" i="39"/>
  <c r="D47" i="40" s="1"/>
  <c r="S48" i="39"/>
  <c r="S43" i="39"/>
  <c r="S38" i="39"/>
  <c r="K50" i="39"/>
  <c r="R50" i="39"/>
  <c r="P50" i="39"/>
  <c r="F79" i="40" s="1"/>
  <c r="O50" i="39"/>
  <c r="D79" i="40" s="1"/>
  <c r="I50" i="39"/>
  <c r="I79" i="40" s="1"/>
  <c r="F50" i="39"/>
  <c r="D50" i="39"/>
  <c r="C50" i="39"/>
  <c r="C79" i="40" s="1"/>
  <c r="R48" i="39"/>
  <c r="I45" i="40" s="1"/>
  <c r="P48" i="39"/>
  <c r="O48" i="39"/>
  <c r="I48" i="39"/>
  <c r="F48" i="39"/>
  <c r="F45" i="40" s="1"/>
  <c r="D48" i="39"/>
  <c r="D45" i="40" s="1"/>
  <c r="K45" i="39"/>
  <c r="K40" i="39"/>
  <c r="K75" i="40" s="1"/>
  <c r="M29" i="41" s="1"/>
  <c r="R45" i="39"/>
  <c r="R43" i="39"/>
  <c r="I43" i="40" s="1"/>
  <c r="R40" i="39"/>
  <c r="R38" i="39"/>
  <c r="I41" i="40" s="1"/>
  <c r="C45" i="39"/>
  <c r="C77" i="40" s="1"/>
  <c r="C40" i="39"/>
  <c r="C75" i="40" s="1"/>
  <c r="P45" i="39"/>
  <c r="F77" i="40" s="1"/>
  <c r="O45" i="39"/>
  <c r="D77" i="40" s="1"/>
  <c r="I45" i="39"/>
  <c r="I77" i="40" s="1"/>
  <c r="F45" i="39"/>
  <c r="D45" i="39"/>
  <c r="P43" i="39"/>
  <c r="O43" i="39"/>
  <c r="I43" i="39"/>
  <c r="F43" i="39"/>
  <c r="F43" i="40" s="1"/>
  <c r="D43" i="39"/>
  <c r="D43" i="40" s="1"/>
  <c r="P40" i="39"/>
  <c r="F75" i="40" s="1"/>
  <c r="O40" i="39"/>
  <c r="D75" i="40" s="1"/>
  <c r="P38" i="39"/>
  <c r="O38" i="39"/>
  <c r="I40" i="39"/>
  <c r="I75" i="40" s="1"/>
  <c r="I38" i="39"/>
  <c r="F40" i="39"/>
  <c r="D40" i="39"/>
  <c r="F38" i="39"/>
  <c r="F41" i="40" s="1"/>
  <c r="D38" i="39"/>
  <c r="D41" i="40" s="1"/>
  <c r="Q7" i="39"/>
  <c r="P7" i="39"/>
  <c r="L7" i="39"/>
  <c r="J7" i="39"/>
  <c r="G7" i="39"/>
  <c r="F7" i="39"/>
  <c r="C7" i="39"/>
  <c r="B7" i="39"/>
  <c r="L2" i="39"/>
  <c r="J2" i="39"/>
  <c r="Q7" i="35"/>
  <c r="P7" i="35"/>
  <c r="L7" i="35"/>
  <c r="J7" i="35"/>
  <c r="G7" i="35"/>
  <c r="F7" i="35"/>
  <c r="C7" i="35"/>
  <c r="B7" i="35"/>
  <c r="L2" i="35"/>
  <c r="J2" i="35"/>
  <c r="S87" i="35"/>
  <c r="R87" i="35"/>
  <c r="Q87" i="35"/>
  <c r="P87" i="35"/>
  <c r="O87" i="35"/>
  <c r="N87" i="35"/>
  <c r="S85" i="35"/>
  <c r="R85" i="35"/>
  <c r="Q85" i="35"/>
  <c r="P85" i="35"/>
  <c r="O85" i="35"/>
  <c r="N85" i="35"/>
  <c r="T83" i="35"/>
  <c r="T81" i="35"/>
  <c r="U83" i="35" s="1"/>
  <c r="T79" i="35"/>
  <c r="T77" i="35"/>
  <c r="U79" i="35" s="1"/>
  <c r="S63" i="35"/>
  <c r="K198" i="39" s="1"/>
  <c r="R63" i="35"/>
  <c r="K195" i="39" s="1"/>
  <c r="Q63" i="35"/>
  <c r="K192" i="39" s="1"/>
  <c r="P63" i="35"/>
  <c r="K189" i="39" s="1"/>
  <c r="O63" i="35"/>
  <c r="K186" i="39" s="1"/>
  <c r="N63" i="35"/>
  <c r="K183" i="39" s="1"/>
  <c r="S61" i="35"/>
  <c r="K180" i="39" s="1"/>
  <c r="R61" i="35"/>
  <c r="K177" i="39" s="1"/>
  <c r="Q61" i="35"/>
  <c r="K174" i="39" s="1"/>
  <c r="P61" i="35"/>
  <c r="K171" i="39" s="1"/>
  <c r="O61" i="35"/>
  <c r="K168" i="39" s="1"/>
  <c r="N61" i="35"/>
  <c r="K165" i="39" s="1"/>
  <c r="S51" i="35"/>
  <c r="S67" i="35" s="1"/>
  <c r="S71" i="35" s="1"/>
  <c r="R51" i="35"/>
  <c r="R55" i="35" s="1"/>
  <c r="K152" i="39" s="1"/>
  <c r="Q51" i="35"/>
  <c r="Q55" i="35" s="1"/>
  <c r="K147" i="39" s="1"/>
  <c r="P51" i="35"/>
  <c r="P55" i="35" s="1"/>
  <c r="K142" i="39" s="1"/>
  <c r="O51" i="35"/>
  <c r="O55" i="35" s="1"/>
  <c r="K137" i="39" s="1"/>
  <c r="N51" i="35"/>
  <c r="K130" i="39" s="1"/>
  <c r="K158" i="40" s="1"/>
  <c r="M39" i="41" s="1"/>
  <c r="S49" i="35"/>
  <c r="R49" i="35"/>
  <c r="Q49" i="35"/>
  <c r="P49" i="35"/>
  <c r="P53" i="35" s="1"/>
  <c r="K112" i="39" s="1"/>
  <c r="K185" i="40" s="1"/>
  <c r="O49" i="35"/>
  <c r="O53" i="35" s="1"/>
  <c r="K107" i="39" s="1"/>
  <c r="N49" i="35"/>
  <c r="K100" i="39" s="1"/>
  <c r="K146" i="40" s="1"/>
  <c r="T43" i="35"/>
  <c r="T41" i="35"/>
  <c r="T39" i="35"/>
  <c r="T37" i="35"/>
  <c r="U39" i="35" s="1"/>
  <c r="L2" i="32"/>
  <c r="J2" i="32"/>
  <c r="P146" i="40" l="1"/>
  <c r="M37" i="41"/>
  <c r="S180" i="39"/>
  <c r="K226" i="40"/>
  <c r="R41" i="41" s="1"/>
  <c r="K110" i="39"/>
  <c r="K150" i="40" s="1"/>
  <c r="O37" i="41" s="1"/>
  <c r="S130" i="39"/>
  <c r="K150" i="39"/>
  <c r="K166" i="40" s="1"/>
  <c r="Q39" i="41" s="1"/>
  <c r="K228" i="40"/>
  <c r="M43" i="41" s="1"/>
  <c r="S43" i="41" s="1"/>
  <c r="S183" i="39"/>
  <c r="S186" i="39"/>
  <c r="K230" i="40"/>
  <c r="N43" i="41" s="1"/>
  <c r="K135" i="39"/>
  <c r="K160" i="40" s="1"/>
  <c r="N39" i="41" s="1"/>
  <c r="N47" i="41" s="1"/>
  <c r="K155" i="39"/>
  <c r="K168" i="40" s="1"/>
  <c r="R39" i="41" s="1"/>
  <c r="R65" i="35"/>
  <c r="R69" i="35" s="1"/>
  <c r="K120" i="39"/>
  <c r="S165" i="39"/>
  <c r="K216" i="40"/>
  <c r="S189" i="39"/>
  <c r="K232" i="40"/>
  <c r="O43" i="41" s="1"/>
  <c r="S168" i="39"/>
  <c r="K218" i="40"/>
  <c r="N41" i="41" s="1"/>
  <c r="K234" i="40"/>
  <c r="P43" i="41" s="1"/>
  <c r="S192" i="39"/>
  <c r="R33" i="41"/>
  <c r="K140" i="39"/>
  <c r="K162" i="40" s="1"/>
  <c r="O39" i="41" s="1"/>
  <c r="O47" i="41" s="1"/>
  <c r="K220" i="40"/>
  <c r="O41" i="41" s="1"/>
  <c r="S171" i="39"/>
  <c r="K236" i="40"/>
  <c r="Q43" i="41" s="1"/>
  <c r="S195" i="39"/>
  <c r="S65" i="35"/>
  <c r="S69" i="35" s="1"/>
  <c r="S89" i="35" s="1"/>
  <c r="S93" i="35" s="1"/>
  <c r="K125" i="39"/>
  <c r="K222" i="40"/>
  <c r="P41" i="41" s="1"/>
  <c r="S174" i="39"/>
  <c r="S198" i="39"/>
  <c r="K238" i="40"/>
  <c r="R43" i="41" s="1"/>
  <c r="K105" i="39"/>
  <c r="K148" i="40" s="1"/>
  <c r="N37" i="41" s="1"/>
  <c r="N45" i="41" s="1"/>
  <c r="N49" i="41" s="1"/>
  <c r="K145" i="39"/>
  <c r="K164" i="40" s="1"/>
  <c r="P39" i="41" s="1"/>
  <c r="P47" i="41" s="1"/>
  <c r="P51" i="41" s="1"/>
  <c r="Q65" i="35"/>
  <c r="Q69" i="35" s="1"/>
  <c r="K115" i="39"/>
  <c r="S177" i="39"/>
  <c r="K224" i="40"/>
  <c r="Q41" i="41" s="1"/>
  <c r="D162" i="40"/>
  <c r="D160" i="40"/>
  <c r="F162" i="40"/>
  <c r="F160" i="40"/>
  <c r="K63" i="39"/>
  <c r="S50" i="39"/>
  <c r="K79" i="40"/>
  <c r="O29" i="41" s="1"/>
  <c r="S40" i="39"/>
  <c r="P75" i="40"/>
  <c r="S60" i="39"/>
  <c r="K83" i="40"/>
  <c r="Q29" i="41" s="1"/>
  <c r="S65" i="39"/>
  <c r="K85" i="40"/>
  <c r="R29" i="41" s="1"/>
  <c r="S45" i="39"/>
  <c r="K77" i="40"/>
  <c r="N29" i="41" s="1"/>
  <c r="S29" i="41" s="1"/>
  <c r="S55" i="39"/>
  <c r="K81" i="40"/>
  <c r="P29" i="41" s="1"/>
  <c r="P33" i="41" s="1"/>
  <c r="S95" i="39"/>
  <c r="K97" i="40"/>
  <c r="R31" i="41" s="1"/>
  <c r="S90" i="39"/>
  <c r="K95" i="40"/>
  <c r="Q31" i="41" s="1"/>
  <c r="S70" i="39"/>
  <c r="K87" i="40"/>
  <c r="M31" i="41" s="1"/>
  <c r="S85" i="39"/>
  <c r="K93" i="40"/>
  <c r="P31" i="41" s="1"/>
  <c r="D81" i="40"/>
  <c r="D85" i="40"/>
  <c r="S80" i="39"/>
  <c r="K91" i="40"/>
  <c r="O31" i="41" s="1"/>
  <c r="S75" i="39"/>
  <c r="K89" i="40"/>
  <c r="N31" i="41" s="1"/>
  <c r="K53" i="39"/>
  <c r="S140" i="39"/>
  <c r="K78" i="39"/>
  <c r="N57" i="40"/>
  <c r="O28" i="41" s="1"/>
  <c r="O35" i="41" s="1"/>
  <c r="S107" i="39"/>
  <c r="K183" i="40"/>
  <c r="S142" i="39"/>
  <c r="K197" i="40"/>
  <c r="F51" i="40"/>
  <c r="F53" i="40"/>
  <c r="S105" i="39"/>
  <c r="K73" i="39"/>
  <c r="N55" i="40"/>
  <c r="N28" i="41" s="1"/>
  <c r="D61" i="40"/>
  <c r="K83" i="39"/>
  <c r="N59" i="40"/>
  <c r="P28" i="41" s="1"/>
  <c r="P35" i="41" s="1"/>
  <c r="F61" i="40"/>
  <c r="S147" i="39"/>
  <c r="K199" i="40"/>
  <c r="F199" i="40"/>
  <c r="F193" i="40"/>
  <c r="K38" i="39"/>
  <c r="N41" i="40"/>
  <c r="K58" i="39"/>
  <c r="N49" i="40"/>
  <c r="Q26" i="41" s="1"/>
  <c r="S110" i="39"/>
  <c r="S150" i="39"/>
  <c r="K88" i="39"/>
  <c r="N61" i="40"/>
  <c r="Q28" i="41" s="1"/>
  <c r="Q35" i="41" s="1"/>
  <c r="K68" i="39"/>
  <c r="N53" i="40"/>
  <c r="M28" i="41" s="1"/>
  <c r="K43" i="39"/>
  <c r="N43" i="40"/>
  <c r="N26" i="41" s="1"/>
  <c r="N33" i="41" s="1"/>
  <c r="I193" i="40"/>
  <c r="I195" i="40"/>
  <c r="S112" i="39"/>
  <c r="S152" i="39"/>
  <c r="K201" i="40"/>
  <c r="K48" i="39"/>
  <c r="N45" i="40"/>
  <c r="O26" i="41" s="1"/>
  <c r="O33" i="41" s="1"/>
  <c r="D53" i="40"/>
  <c r="D51" i="40"/>
  <c r="K93" i="39"/>
  <c r="N63" i="40"/>
  <c r="R28" i="41" s="1"/>
  <c r="S135" i="39"/>
  <c r="S155" i="39"/>
  <c r="S137" i="39"/>
  <c r="K195" i="40"/>
  <c r="U43" i="35"/>
  <c r="N67" i="35"/>
  <c r="R53" i="35"/>
  <c r="K122" i="39" s="1"/>
  <c r="S53" i="35"/>
  <c r="K127" i="39" s="1"/>
  <c r="N65" i="35"/>
  <c r="N69" i="35" s="1"/>
  <c r="N55" i="35"/>
  <c r="T85" i="35"/>
  <c r="N53" i="35"/>
  <c r="T87" i="35"/>
  <c r="Q53" i="35"/>
  <c r="K117" i="39" s="1"/>
  <c r="S55" i="35"/>
  <c r="K157" i="39" s="1"/>
  <c r="S157" i="39" s="1"/>
  <c r="O67" i="35"/>
  <c r="O71" i="35" s="1"/>
  <c r="O75" i="35" s="1"/>
  <c r="P67" i="35"/>
  <c r="P71" i="35" s="1"/>
  <c r="P91" i="35" s="1"/>
  <c r="P95" i="35" s="1"/>
  <c r="O65" i="35"/>
  <c r="O69" i="35" s="1"/>
  <c r="O89" i="35" s="1"/>
  <c r="O93" i="35" s="1"/>
  <c r="Q67" i="35"/>
  <c r="Q71" i="35" s="1"/>
  <c r="P65" i="35"/>
  <c r="P69" i="35" s="1"/>
  <c r="P89" i="35" s="1"/>
  <c r="P93" i="35" s="1"/>
  <c r="R67" i="35"/>
  <c r="R71" i="35" s="1"/>
  <c r="R75" i="35" s="1"/>
  <c r="T63" i="35"/>
  <c r="T61" i="35"/>
  <c r="U63" i="35" s="1"/>
  <c r="Q89" i="35"/>
  <c r="Q93" i="35" s="1"/>
  <c r="Q73" i="35"/>
  <c r="S91" i="35"/>
  <c r="S95" i="35" s="1"/>
  <c r="S75" i="35"/>
  <c r="N71" i="35"/>
  <c r="Q91" i="35"/>
  <c r="Q95" i="35" s="1"/>
  <c r="Q75" i="35"/>
  <c r="R89" i="35"/>
  <c r="R93" i="35" s="1"/>
  <c r="R73" i="35"/>
  <c r="O91" i="35"/>
  <c r="O95" i="35" s="1"/>
  <c r="T49" i="35"/>
  <c r="T51" i="35"/>
  <c r="S73" i="35" l="1"/>
  <c r="K191" i="40"/>
  <c r="S127" i="39"/>
  <c r="Q33" i="41"/>
  <c r="K154" i="40"/>
  <c r="Q37" i="41" s="1"/>
  <c r="Q45" i="41" s="1"/>
  <c r="Q49" i="41" s="1"/>
  <c r="S120" i="39"/>
  <c r="Q47" i="41"/>
  <c r="Q51" i="41" s="1"/>
  <c r="K156" i="40"/>
  <c r="R37" i="41" s="1"/>
  <c r="R45" i="41" s="1"/>
  <c r="R49" i="41" s="1"/>
  <c r="S125" i="39"/>
  <c r="O73" i="35"/>
  <c r="K189" i="40"/>
  <c r="S122" i="39"/>
  <c r="S28" i="41"/>
  <c r="S35" i="41" s="1"/>
  <c r="M35" i="41"/>
  <c r="K187" i="40"/>
  <c r="S117" i="39"/>
  <c r="R35" i="41"/>
  <c r="P41" i="40"/>
  <c r="M26" i="41"/>
  <c r="S31" i="41"/>
  <c r="T31" i="41" s="1"/>
  <c r="W31" i="41" s="1"/>
  <c r="R47" i="41"/>
  <c r="R51" i="41" s="1"/>
  <c r="O45" i="41"/>
  <c r="O49" i="41" s="1"/>
  <c r="P71" i="41"/>
  <c r="P75" i="41" s="1"/>
  <c r="P55" i="41"/>
  <c r="S145" i="39"/>
  <c r="N51" i="41"/>
  <c r="T53" i="35"/>
  <c r="U55" i="35" s="1"/>
  <c r="K102" i="39"/>
  <c r="K203" i="40"/>
  <c r="K152" i="40"/>
  <c r="P37" i="41" s="1"/>
  <c r="P45" i="41" s="1"/>
  <c r="P49" i="41" s="1"/>
  <c r="S115" i="39"/>
  <c r="S39" i="41"/>
  <c r="N53" i="41"/>
  <c r="N69" i="41"/>
  <c r="N73" i="41" s="1"/>
  <c r="U87" i="35"/>
  <c r="N35" i="41"/>
  <c r="M47" i="41"/>
  <c r="M45" i="41"/>
  <c r="T55" i="35"/>
  <c r="K132" i="39"/>
  <c r="O51" i="41"/>
  <c r="M41" i="41"/>
  <c r="S41" i="41" s="1"/>
  <c r="T43" i="41" s="1"/>
  <c r="P216" i="40"/>
  <c r="P218" i="40" s="1"/>
  <c r="P220" i="40" s="1"/>
  <c r="P222" i="40" s="1"/>
  <c r="P224" i="40" s="1"/>
  <c r="P226" i="40" s="1"/>
  <c r="P228" i="40" s="1"/>
  <c r="P230" i="40" s="1"/>
  <c r="P232" i="40" s="1"/>
  <c r="P234" i="40" s="1"/>
  <c r="P236" i="40" s="1"/>
  <c r="P238" i="40" s="1"/>
  <c r="P148" i="40"/>
  <c r="P150" i="40" s="1"/>
  <c r="P77" i="40"/>
  <c r="P79" i="40" s="1"/>
  <c r="P81" i="40" s="1"/>
  <c r="P83" i="40" s="1"/>
  <c r="P85" i="40" s="1"/>
  <c r="P87" i="40" s="1"/>
  <c r="P89" i="40" s="1"/>
  <c r="P91" i="40" s="1"/>
  <c r="P93" i="40" s="1"/>
  <c r="P95" i="40" s="1"/>
  <c r="P97" i="40" s="1"/>
  <c r="V31" i="41" s="1"/>
  <c r="P43" i="40"/>
  <c r="P45" i="40" s="1"/>
  <c r="P47" i="40" s="1"/>
  <c r="P49" i="40" s="1"/>
  <c r="P51" i="40" s="1"/>
  <c r="P53" i="40" s="1"/>
  <c r="P55" i="40" s="1"/>
  <c r="P57" i="40" s="1"/>
  <c r="P59" i="40" s="1"/>
  <c r="P61" i="40" s="1"/>
  <c r="P63" i="40" s="1"/>
  <c r="R91" i="35"/>
  <c r="R95" i="35" s="1"/>
  <c r="U51" i="35"/>
  <c r="T65" i="35"/>
  <c r="P73" i="35"/>
  <c r="P75" i="35"/>
  <c r="T67" i="35"/>
  <c r="U67" i="35" s="1"/>
  <c r="N75" i="35"/>
  <c r="T71" i="35"/>
  <c r="T75" i="35" s="1"/>
  <c r="N91" i="35"/>
  <c r="N73" i="35"/>
  <c r="T69" i="35"/>
  <c r="N89" i="35"/>
  <c r="P53" i="41" l="1"/>
  <c r="P69" i="41"/>
  <c r="P73" i="41" s="1"/>
  <c r="Q55" i="41"/>
  <c r="Q71" i="41"/>
  <c r="Q75" i="41" s="1"/>
  <c r="M49" i="41"/>
  <c r="S45" i="41"/>
  <c r="T47" i="41" s="1"/>
  <c r="P152" i="40"/>
  <c r="P154" i="40" s="1"/>
  <c r="P156" i="40" s="1"/>
  <c r="P158" i="40" s="1"/>
  <c r="P160" i="40" s="1"/>
  <c r="P162" i="40" s="1"/>
  <c r="P164" i="40" s="1"/>
  <c r="P166" i="40" s="1"/>
  <c r="P168" i="40" s="1"/>
  <c r="M51" i="41"/>
  <c r="S47" i="41"/>
  <c r="O53" i="41"/>
  <c r="O69" i="41"/>
  <c r="O73" i="41" s="1"/>
  <c r="R55" i="41"/>
  <c r="R71" i="41"/>
  <c r="R75" i="41" s="1"/>
  <c r="K181" i="40"/>
  <c r="P181" i="40" s="1"/>
  <c r="P183" i="40" s="1"/>
  <c r="P185" i="40" s="1"/>
  <c r="P187" i="40" s="1"/>
  <c r="P189" i="40" s="1"/>
  <c r="P191" i="40" s="1"/>
  <c r="P193" i="40" s="1"/>
  <c r="P195" i="40" s="1"/>
  <c r="P197" i="40" s="1"/>
  <c r="P199" i="40" s="1"/>
  <c r="P201" i="40" s="1"/>
  <c r="P203" i="40" s="1"/>
  <c r="S102" i="39"/>
  <c r="O55" i="41"/>
  <c r="O71" i="41"/>
  <c r="O75" i="41" s="1"/>
  <c r="M33" i="41"/>
  <c r="S26" i="41"/>
  <c r="S132" i="39"/>
  <c r="K193" i="40"/>
  <c r="N71" i="41"/>
  <c r="N75" i="41" s="1"/>
  <c r="N55" i="41"/>
  <c r="Q53" i="41"/>
  <c r="Q69" i="41"/>
  <c r="Q73" i="41" s="1"/>
  <c r="S37" i="41"/>
  <c r="T39" i="41" s="1"/>
  <c r="R53" i="41"/>
  <c r="R69" i="41"/>
  <c r="R73" i="41" s="1"/>
  <c r="N93" i="35"/>
  <c r="T89" i="35"/>
  <c r="U71" i="35"/>
  <c r="U75" i="35" s="1"/>
  <c r="T73" i="35"/>
  <c r="T91" i="35"/>
  <c r="T95" i="35" s="1"/>
  <c r="N95" i="35"/>
  <c r="M55" i="41" l="1"/>
  <c r="M71" i="41"/>
  <c r="S51" i="41"/>
  <c r="S55" i="41" s="1"/>
  <c r="M53" i="41"/>
  <c r="S49" i="41"/>
  <c r="M69" i="41"/>
  <c r="S33" i="41"/>
  <c r="T28" i="41"/>
  <c r="T35" i="41" s="1"/>
  <c r="T93" i="35"/>
  <c r="U91" i="35"/>
  <c r="U95" i="35" s="1"/>
  <c r="M73" i="41" l="1"/>
  <c r="S69" i="41"/>
  <c r="T51" i="41"/>
  <c r="T55" i="41" s="1"/>
  <c r="S53" i="41"/>
  <c r="M75" i="41"/>
  <c r="S71" i="41"/>
  <c r="S75" i="41" s="1"/>
  <c r="S73" i="41" l="1"/>
  <c r="T71" i="41"/>
  <c r="T75" i="41" s="1"/>
  <c r="R62" i="30"/>
  <c r="Q62" i="30"/>
  <c r="P62" i="30"/>
  <c r="P66" i="30" s="1"/>
  <c r="O62" i="30"/>
  <c r="N62" i="30"/>
  <c r="M62" i="30"/>
  <c r="R60" i="30"/>
  <c r="Q60" i="30"/>
  <c r="P60" i="30"/>
  <c r="O60" i="30"/>
  <c r="N60" i="30"/>
  <c r="N64" i="30" s="1"/>
  <c r="M60" i="30"/>
  <c r="R58" i="30"/>
  <c r="Q58" i="30"/>
  <c r="Q66" i="30" s="1"/>
  <c r="P58" i="30"/>
  <c r="O58" i="30"/>
  <c r="N58" i="30"/>
  <c r="M58" i="30"/>
  <c r="R56" i="30"/>
  <c r="Q56" i="30"/>
  <c r="P56" i="30"/>
  <c r="O56" i="30"/>
  <c r="N56" i="30"/>
  <c r="M56" i="30"/>
  <c r="O66" i="30"/>
  <c r="O64" i="30"/>
  <c r="R26" i="30"/>
  <c r="Q26" i="30"/>
  <c r="P26" i="30"/>
  <c r="O26" i="30"/>
  <c r="N26" i="30"/>
  <c r="M26" i="30"/>
  <c r="S26" i="30" s="1"/>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P26" i="29"/>
  <c r="P34" i="29" s="1"/>
  <c r="O26" i="29"/>
  <c r="N26" i="29"/>
  <c r="M26" i="29"/>
  <c r="M34" i="29" s="1"/>
  <c r="R24" i="29"/>
  <c r="Q24" i="29"/>
  <c r="Q32" i="29" s="1"/>
  <c r="P24" i="29"/>
  <c r="P32" i="29" s="1"/>
  <c r="O24" i="29"/>
  <c r="N24" i="29"/>
  <c r="N32" i="29" s="1"/>
  <c r="M24" i="29"/>
  <c r="M32" i="29" s="1"/>
  <c r="B11" i="29"/>
  <c r="B9" i="29"/>
  <c r="G3" i="29"/>
  <c r="M2" i="29"/>
  <c r="J2" i="29"/>
  <c r="R42" i="28"/>
  <c r="Q42" i="28"/>
  <c r="P42" i="28"/>
  <c r="O42" i="28"/>
  <c r="N42" i="28"/>
  <c r="M42" i="28"/>
  <c r="R40" i="28"/>
  <c r="Q40" i="28"/>
  <c r="P40" i="28"/>
  <c r="O40" i="28"/>
  <c r="N40" i="28"/>
  <c r="M40" i="28"/>
  <c r="R38" i="28"/>
  <c r="Q38" i="28"/>
  <c r="P38" i="28"/>
  <c r="P46" i="28" s="1"/>
  <c r="O38" i="28"/>
  <c r="N38" i="28"/>
  <c r="M38" i="28"/>
  <c r="R36" i="28"/>
  <c r="Q36" i="28"/>
  <c r="P36" i="28"/>
  <c r="O36" i="28"/>
  <c r="O44" i="28" s="1"/>
  <c r="N36" i="28"/>
  <c r="M36" i="28"/>
  <c r="G3" i="28"/>
  <c r="B11" i="28"/>
  <c r="B9" i="28"/>
  <c r="M2" i="28"/>
  <c r="J2" i="28"/>
  <c r="R54" i="27"/>
  <c r="Q54" i="27"/>
  <c r="P54" i="27"/>
  <c r="O54" i="27"/>
  <c r="N54" i="27"/>
  <c r="M54" i="27"/>
  <c r="M58" i="27" s="1"/>
  <c r="R52" i="27"/>
  <c r="Q52" i="27"/>
  <c r="P52" i="27"/>
  <c r="O52" i="27"/>
  <c r="N52" i="27"/>
  <c r="M52" i="27"/>
  <c r="R50" i="27"/>
  <c r="Q50" i="27"/>
  <c r="P50" i="27"/>
  <c r="O50" i="27"/>
  <c r="N50" i="27"/>
  <c r="M50" i="27"/>
  <c r="R48" i="27"/>
  <c r="Q48" i="27"/>
  <c r="P48" i="27"/>
  <c r="P56" i="27" s="1"/>
  <c r="O48" i="27"/>
  <c r="O56" i="27" s="1"/>
  <c r="N48" i="27"/>
  <c r="M48" i="27"/>
  <c r="R26" i="27"/>
  <c r="Q26" i="27"/>
  <c r="P26" i="27"/>
  <c r="O26" i="27"/>
  <c r="N26" i="27"/>
  <c r="M26" i="27"/>
  <c r="S26" i="27" s="1"/>
  <c r="R24" i="27"/>
  <c r="Q24" i="27"/>
  <c r="P24" i="27"/>
  <c r="O24" i="27"/>
  <c r="N24" i="27"/>
  <c r="M24" i="27"/>
  <c r="B11" i="27"/>
  <c r="B9" i="27"/>
  <c r="M2" i="27"/>
  <c r="J2" i="27"/>
  <c r="P58" i="27"/>
  <c r="O58" i="27"/>
  <c r="N56" i="27"/>
  <c r="S42" i="26"/>
  <c r="S40" i="26"/>
  <c r="S38" i="26"/>
  <c r="S36" i="26"/>
  <c r="R34" i="26"/>
  <c r="R46" i="26" s="1"/>
  <c r="Q34" i="26"/>
  <c r="Q46" i="26" s="1"/>
  <c r="P34" i="26"/>
  <c r="P46" i="26" s="1"/>
  <c r="O34" i="26"/>
  <c r="O46" i="26" s="1"/>
  <c r="N34" i="26"/>
  <c r="N46" i="26" s="1"/>
  <c r="M34" i="26"/>
  <c r="M46" i="26" s="1"/>
  <c r="R32" i="26"/>
  <c r="R44" i="26" s="1"/>
  <c r="Q32" i="26"/>
  <c r="Q44" i="26" s="1"/>
  <c r="P32" i="26"/>
  <c r="P44" i="26" s="1"/>
  <c r="O32" i="26"/>
  <c r="O44" i="26" s="1"/>
  <c r="N32" i="26"/>
  <c r="N44" i="26" s="1"/>
  <c r="M32" i="26"/>
  <c r="M44" i="26" s="1"/>
  <c r="S30" i="26"/>
  <c r="S28" i="26"/>
  <c r="S26" i="26"/>
  <c r="S24" i="26"/>
  <c r="B11" i="26"/>
  <c r="B9" i="26"/>
  <c r="M2" i="26"/>
  <c r="J2" i="26"/>
  <c r="N58" i="27" l="1"/>
  <c r="N34" i="29"/>
  <c r="O34" i="29"/>
  <c r="O46" i="29" s="1"/>
  <c r="N66" i="30"/>
  <c r="O44" i="29"/>
  <c r="O32" i="29"/>
  <c r="Q34" i="29"/>
  <c r="Q46" i="29" s="1"/>
  <c r="M46" i="29"/>
  <c r="T30" i="26"/>
  <c r="R44" i="29"/>
  <c r="R32" i="29"/>
  <c r="N44" i="29"/>
  <c r="P46" i="29"/>
  <c r="M64" i="30"/>
  <c r="S54" i="27"/>
  <c r="S78" i="30"/>
  <c r="S76" i="30"/>
  <c r="S82" i="30"/>
  <c r="S80" i="30"/>
  <c r="T82" i="30" s="1"/>
  <c r="M66" i="30"/>
  <c r="R64" i="30"/>
  <c r="S42" i="29"/>
  <c r="N46" i="29"/>
  <c r="M44" i="29"/>
  <c r="S40" i="29"/>
  <c r="S32" i="26"/>
  <c r="S34" i="26"/>
  <c r="T26" i="26"/>
  <c r="P64" i="30"/>
  <c r="R66" i="30"/>
  <c r="S66" i="30" s="1"/>
  <c r="Q64" i="30"/>
  <c r="S62" i="30"/>
  <c r="S60" i="30"/>
  <c r="T62" i="30" s="1"/>
  <c r="S24" i="30"/>
  <c r="T26" i="30" s="1"/>
  <c r="S58" i="30"/>
  <c r="S56" i="30"/>
  <c r="S30" i="29"/>
  <c r="R46" i="29"/>
  <c r="Q44" i="29"/>
  <c r="S28" i="29"/>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V28" i="41"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N42" i="6"/>
  <c r="N26" i="25" s="1"/>
  <c r="M42" i="6"/>
  <c r="R40" i="6"/>
  <c r="Q40" i="6"/>
  <c r="P40" i="6"/>
  <c r="O40" i="6"/>
  <c r="O52" i="6" s="1"/>
  <c r="O56" i="6" s="1"/>
  <c r="N40" i="6"/>
  <c r="V35" i="41" l="1"/>
  <c r="W35" i="41" s="1"/>
  <c r="W28" i="41"/>
  <c r="P32" i="27"/>
  <c r="P40" i="30"/>
  <c r="R34" i="27"/>
  <c r="R42" i="30"/>
  <c r="Q28" i="30"/>
  <c r="Q24" i="28"/>
  <c r="T34" i="26"/>
  <c r="O40" i="30"/>
  <c r="O32" i="27"/>
  <c r="R26" i="28"/>
  <c r="R30" i="30"/>
  <c r="O54" i="6"/>
  <c r="O58" i="6" s="1"/>
  <c r="O30" i="27"/>
  <c r="O38" i="27" s="1"/>
  <c r="O42" i="27" s="1"/>
  <c r="O62" i="27" s="1"/>
  <c r="O66" i="27" s="1"/>
  <c r="R28" i="30"/>
  <c r="R24" i="28"/>
  <c r="P26" i="25"/>
  <c r="P30" i="27"/>
  <c r="R32" i="27"/>
  <c r="R40" i="30"/>
  <c r="M30" i="30"/>
  <c r="M26" i="28"/>
  <c r="S58" i="27"/>
  <c r="M26" i="25"/>
  <c r="M30" i="27"/>
  <c r="Q26" i="25"/>
  <c r="Q30" i="27"/>
  <c r="M34" i="27"/>
  <c r="M42" i="30"/>
  <c r="S42" i="30" s="1"/>
  <c r="O26" i="25"/>
  <c r="N30" i="30"/>
  <c r="N26" i="28"/>
  <c r="T30" i="29"/>
  <c r="Q32" i="27"/>
  <c r="Q40" i="30"/>
  <c r="N24" i="25"/>
  <c r="N28" i="27"/>
  <c r="P24" i="25"/>
  <c r="P28" i="27"/>
  <c r="P36" i="27" s="1"/>
  <c r="P40" i="27" s="1"/>
  <c r="P60" i="27" s="1"/>
  <c r="P64" i="27" s="1"/>
  <c r="R26" i="25"/>
  <c r="R30" i="27"/>
  <c r="R38" i="27" s="1"/>
  <c r="R42" i="27" s="1"/>
  <c r="R46" i="27" s="1"/>
  <c r="N42" i="30"/>
  <c r="N34" i="27"/>
  <c r="P52" i="6"/>
  <c r="P56" i="6" s="1"/>
  <c r="P76" i="6" s="1"/>
  <c r="P80" i="6" s="1"/>
  <c r="M28" i="30"/>
  <c r="M24" i="28"/>
  <c r="O30" i="30"/>
  <c r="O26" i="28"/>
  <c r="Q42" i="30"/>
  <c r="Q34" i="27"/>
  <c r="P24" i="28"/>
  <c r="P28" i="30"/>
  <c r="N54" i="6"/>
  <c r="N58" i="6" s="1"/>
  <c r="N30" i="27"/>
  <c r="O24" i="25"/>
  <c r="O28" i="27"/>
  <c r="O36" i="27" s="1"/>
  <c r="O40" i="27" s="1"/>
  <c r="O60" i="27" s="1"/>
  <c r="O64" i="27" s="1"/>
  <c r="Q24" i="25"/>
  <c r="Q28" i="27"/>
  <c r="Q36" i="27" s="1"/>
  <c r="Q40" i="27" s="1"/>
  <c r="Q60" i="27" s="1"/>
  <c r="Q64" i="27" s="1"/>
  <c r="M40" i="30"/>
  <c r="M32" i="27"/>
  <c r="O42" i="30"/>
  <c r="O34" i="27"/>
  <c r="Q54" i="6"/>
  <c r="Q58" i="6" s="1"/>
  <c r="M52" i="6"/>
  <c r="M56" i="6" s="1"/>
  <c r="M28" i="27"/>
  <c r="N24" i="28"/>
  <c r="N28" i="30"/>
  <c r="P26" i="28"/>
  <c r="P30" i="30"/>
  <c r="R24" i="25"/>
  <c r="R28" i="27"/>
  <c r="R36" i="27" s="1"/>
  <c r="R40" i="27" s="1"/>
  <c r="R44" i="27" s="1"/>
  <c r="N52" i="6"/>
  <c r="N56" i="6" s="1"/>
  <c r="N76" i="6" s="1"/>
  <c r="N80" i="6" s="1"/>
  <c r="N40" i="30"/>
  <c r="N32" i="27"/>
  <c r="P54" i="6"/>
  <c r="P58" i="6" s="1"/>
  <c r="P42" i="30"/>
  <c r="P34" i="27"/>
  <c r="R54" i="6"/>
  <c r="R58" i="6" s="1"/>
  <c r="R78" i="6" s="1"/>
  <c r="R82" i="6" s="1"/>
  <c r="O24" i="28"/>
  <c r="O28" i="30"/>
  <c r="Q26" i="28"/>
  <c r="Q30" i="30"/>
  <c r="T78" i="30"/>
  <c r="S46" i="29"/>
  <c r="T54" i="27"/>
  <c r="V63" i="41" s="1"/>
  <c r="W63" i="41" s="1"/>
  <c r="S56" i="27"/>
  <c r="T58" i="27" s="1"/>
  <c r="T42" i="29"/>
  <c r="S64" i="30"/>
  <c r="T66" i="30" s="1"/>
  <c r="T58" i="30"/>
  <c r="S44" i="29"/>
  <c r="T26" i="29"/>
  <c r="S34" i="29"/>
  <c r="S32" i="29"/>
  <c r="T38" i="29"/>
  <c r="S46" i="28"/>
  <c r="S44" i="28"/>
  <c r="T42" i="28"/>
  <c r="T38" i="28"/>
  <c r="T50" i="27"/>
  <c r="V59" i="41" s="1"/>
  <c r="W59" i="41" s="1"/>
  <c r="R60" i="27"/>
  <c r="R64" i="27" s="1"/>
  <c r="O44" i="27"/>
  <c r="R62" i="27"/>
  <c r="R66" i="27" s="1"/>
  <c r="P44" i="27"/>
  <c r="S80" i="25"/>
  <c r="S82" i="25"/>
  <c r="Q78" i="6"/>
  <c r="Q82" i="6" s="1"/>
  <c r="Q62" i="6"/>
  <c r="R62" i="6"/>
  <c r="M76" i="6"/>
  <c r="M80" i="6" s="1"/>
  <c r="M60" i="6"/>
  <c r="P78" i="6"/>
  <c r="P82" i="6" s="1"/>
  <c r="P62" i="6"/>
  <c r="N62" i="6"/>
  <c r="N78" i="6"/>
  <c r="N82" i="6" s="1"/>
  <c r="O62" i="6"/>
  <c r="O78" i="6"/>
  <c r="O82" i="6" s="1"/>
  <c r="O76" i="6"/>
  <c r="O80" i="6" s="1"/>
  <c r="O60" i="6"/>
  <c r="R52" i="6"/>
  <c r="R56" i="6" s="1"/>
  <c r="M54" i="6"/>
  <c r="Q52" i="6"/>
  <c r="Q56" i="6" s="1"/>
  <c r="M24" i="25"/>
  <c r="S74" i="6"/>
  <c r="T78" i="25"/>
  <c r="S40" i="25"/>
  <c r="S26" i="25"/>
  <c r="M44" i="25"/>
  <c r="S30" i="25"/>
  <c r="M42" i="25"/>
  <c r="S42" i="25" s="1"/>
  <c r="T38" i="25"/>
  <c r="S28" i="25"/>
  <c r="S72" i="6"/>
  <c r="T74" i="6" s="1"/>
  <c r="T70" i="6"/>
  <c r="T66" i="6"/>
  <c r="S50" i="6"/>
  <c r="S42" i="6"/>
  <c r="S48" i="6"/>
  <c r="S40" i="6"/>
  <c r="S28" i="27" l="1"/>
  <c r="P60" i="6"/>
  <c r="M36" i="27"/>
  <c r="Q38" i="27"/>
  <c r="Q42" i="27" s="1"/>
  <c r="S24" i="25"/>
  <c r="T26" i="25" s="1"/>
  <c r="M38" i="27"/>
  <c r="S30" i="27"/>
  <c r="P38" i="27"/>
  <c r="P42" i="27" s="1"/>
  <c r="S34" i="27"/>
  <c r="T82" i="25"/>
  <c r="N38" i="27"/>
  <c r="N42" i="27" s="1"/>
  <c r="N60" i="6"/>
  <c r="S52" i="6"/>
  <c r="T54" i="6" s="1"/>
  <c r="Q44" i="27"/>
  <c r="S24" i="28"/>
  <c r="S30" i="30"/>
  <c r="O46" i="27"/>
  <c r="S32" i="27"/>
  <c r="S28" i="30"/>
  <c r="N36" i="27"/>
  <c r="N40" i="27" s="1"/>
  <c r="S40" i="30"/>
  <c r="T42" i="30" s="1"/>
  <c r="S26" i="28"/>
  <c r="T46" i="29"/>
  <c r="T34" i="29"/>
  <c r="T46" i="28"/>
  <c r="M40" i="27"/>
  <c r="M60" i="27" s="1"/>
  <c r="T42" i="25"/>
  <c r="S56" i="6"/>
  <c r="Q76" i="6"/>
  <c r="Q60" i="6"/>
  <c r="S54" i="6"/>
  <c r="M58" i="6"/>
  <c r="R60" i="6"/>
  <c r="R76" i="6"/>
  <c r="R80" i="6" s="1"/>
  <c r="M48" i="25"/>
  <c r="N32" i="25"/>
  <c r="T30" i="25"/>
  <c r="T42" i="6"/>
  <c r="T50" i="6"/>
  <c r="T30" i="30" l="1"/>
  <c r="Q46" i="27"/>
  <c r="Q62" i="27"/>
  <c r="Q66" i="27" s="1"/>
  <c r="S36" i="27"/>
  <c r="T26" i="28"/>
  <c r="N62" i="27"/>
  <c r="N66" i="27" s="1"/>
  <c r="N46" i="27"/>
  <c r="P62" i="27"/>
  <c r="P66" i="27" s="1"/>
  <c r="P46" i="27"/>
  <c r="T34" i="27"/>
  <c r="V43" i="41" s="1"/>
  <c r="W43" i="41" s="1"/>
  <c r="T30" i="27"/>
  <c r="V39" i="41" s="1"/>
  <c r="W39" i="41" s="1"/>
  <c r="N60" i="27"/>
  <c r="N64" i="27" s="1"/>
  <c r="N44" i="27"/>
  <c r="M42" i="27"/>
  <c r="S38" i="27"/>
  <c r="M64" i="27"/>
  <c r="S40" i="27"/>
  <c r="M44" i="27"/>
  <c r="Q80" i="6"/>
  <c r="S76" i="6"/>
  <c r="S58" i="6"/>
  <c r="T58" i="6" s="1"/>
  <c r="M62" i="6"/>
  <c r="M78" i="6"/>
  <c r="N44" i="25"/>
  <c r="M60" i="25"/>
  <c r="S56" i="25"/>
  <c r="S42" i="27" l="1"/>
  <c r="S46" i="27" s="1"/>
  <c r="M62" i="27"/>
  <c r="M46" i="27"/>
  <c r="S60" i="27"/>
  <c r="T38" i="27"/>
  <c r="M64" i="25"/>
  <c r="M84" i="25" s="1"/>
  <c r="M28" i="28"/>
  <c r="M32" i="30"/>
  <c r="S44" i="27"/>
  <c r="T42" i="27"/>
  <c r="T46" i="27" s="1"/>
  <c r="S78" i="6"/>
  <c r="T78" i="6" s="1"/>
  <c r="M82" i="6"/>
  <c r="O32" i="25"/>
  <c r="N48" i="25"/>
  <c r="M36" i="30" l="1"/>
  <c r="S64" i="27"/>
  <c r="M32" i="28"/>
  <c r="S62" i="27"/>
  <c r="S66" i="27" s="1"/>
  <c r="M66" i="27"/>
  <c r="M68" i="25"/>
  <c r="N60" i="25"/>
  <c r="O44" i="25"/>
  <c r="S58" i="25"/>
  <c r="M48" i="28" l="1"/>
  <c r="T62" i="27"/>
  <c r="T66" i="27" s="1"/>
  <c r="M44" i="30"/>
  <c r="N64" i="25"/>
  <c r="N84" i="25" s="1"/>
  <c r="N32" i="30"/>
  <c r="N28" i="28"/>
  <c r="O48" i="25"/>
  <c r="P32" i="25"/>
  <c r="T58" i="25"/>
  <c r="M48" i="30" l="1"/>
  <c r="N36" i="30"/>
  <c r="N32" i="28"/>
  <c r="N68" i="25"/>
  <c r="O60" i="25"/>
  <c r="P44" i="25"/>
  <c r="N48" i="28" l="1"/>
  <c r="N44" i="30"/>
  <c r="O64" i="25"/>
  <c r="O84" i="25" s="1"/>
  <c r="O32" i="30"/>
  <c r="O28" i="28"/>
  <c r="M52" i="30"/>
  <c r="M68" i="30"/>
  <c r="S44" i="26"/>
  <c r="Q32" i="25"/>
  <c r="P48" i="25"/>
  <c r="O36" i="30" l="1"/>
  <c r="N48" i="30"/>
  <c r="O32" i="28"/>
  <c r="O68" i="25"/>
  <c r="M84" i="30"/>
  <c r="M72" i="30"/>
  <c r="P60" i="25"/>
  <c r="Q44" i="25"/>
  <c r="N52" i="30" l="1"/>
  <c r="N68" i="30"/>
  <c r="M88" i="30"/>
  <c r="M96" i="30"/>
  <c r="O48" i="28"/>
  <c r="P64" i="25"/>
  <c r="P84" i="25" s="1"/>
  <c r="P32" i="30"/>
  <c r="P28" i="28"/>
  <c r="O44" i="30"/>
  <c r="P68" i="25"/>
  <c r="R32" i="25"/>
  <c r="Q48" i="25"/>
  <c r="M100" i="30" l="1"/>
  <c r="P32" i="28"/>
  <c r="O48" i="30"/>
  <c r="P36" i="30"/>
  <c r="N84" i="30"/>
  <c r="N72" i="30"/>
  <c r="R44" i="25"/>
  <c r="Q60" i="25"/>
  <c r="Q64" i="25" l="1"/>
  <c r="Q84" i="25" s="1"/>
  <c r="Q32" i="30"/>
  <c r="Q28" i="28"/>
  <c r="P48" i="28"/>
  <c r="O68" i="30"/>
  <c r="O52" i="30"/>
  <c r="P44" i="30"/>
  <c r="N88" i="30"/>
  <c r="N96" i="30"/>
  <c r="M104" i="30"/>
  <c r="Q68" i="25"/>
  <c r="M34" i="25"/>
  <c r="R48" i="25"/>
  <c r="S44" i="25"/>
  <c r="Q32" i="28" l="1"/>
  <c r="O84" i="30"/>
  <c r="O72" i="30"/>
  <c r="N100" i="30"/>
  <c r="Q36" i="30"/>
  <c r="P48" i="30"/>
  <c r="R60" i="25"/>
  <c r="S48" i="25"/>
  <c r="M46" i="25"/>
  <c r="S34" i="25"/>
  <c r="N104" i="30" l="1"/>
  <c r="O88" i="30"/>
  <c r="O96" i="30"/>
  <c r="Q44" i="30"/>
  <c r="P52" i="30"/>
  <c r="P68" i="30"/>
  <c r="Q48" i="28"/>
  <c r="R32" i="30"/>
  <c r="R28" i="28"/>
  <c r="S46" i="26"/>
  <c r="T46" i="26" s="1"/>
  <c r="S60" i="25"/>
  <c r="R64" i="25"/>
  <c r="R84" i="25" s="1"/>
  <c r="S84" i="25" s="1"/>
  <c r="M50" i="25"/>
  <c r="N34" i="25"/>
  <c r="Q48" i="30" l="1"/>
  <c r="R32" i="28"/>
  <c r="S28" i="28"/>
  <c r="R36" i="30"/>
  <c r="S32" i="30"/>
  <c r="O100" i="30"/>
  <c r="P84" i="30"/>
  <c r="P72" i="30"/>
  <c r="R68" i="25"/>
  <c r="S68" i="25" s="1"/>
  <c r="S64" i="25"/>
  <c r="N46" i="25"/>
  <c r="M62" i="25"/>
  <c r="O104" i="30" l="1"/>
  <c r="R44" i="30"/>
  <c r="S36" i="30"/>
  <c r="R48" i="28"/>
  <c r="S48" i="28" s="1"/>
  <c r="S32" i="28"/>
  <c r="M66" i="25"/>
  <c r="M86" i="25" s="1"/>
  <c r="M30" i="28"/>
  <c r="M34" i="30"/>
  <c r="M38" i="30" s="1"/>
  <c r="P96" i="30"/>
  <c r="P88" i="30"/>
  <c r="Q52" i="30"/>
  <c r="Q68" i="30"/>
  <c r="O34" i="25"/>
  <c r="N50" i="25"/>
  <c r="Q84" i="30" l="1"/>
  <c r="Q72" i="30"/>
  <c r="P100" i="30"/>
  <c r="R48" i="30"/>
  <c r="S44" i="30"/>
  <c r="M70" i="25"/>
  <c r="M46" i="30"/>
  <c r="M50" i="30" s="1"/>
  <c r="M34" i="28"/>
  <c r="N62" i="25"/>
  <c r="O46" i="25"/>
  <c r="R52" i="30" l="1"/>
  <c r="R68" i="30"/>
  <c r="S48" i="30"/>
  <c r="P104" i="30"/>
  <c r="M70" i="30"/>
  <c r="M54" i="30"/>
  <c r="Q96" i="30"/>
  <c r="Q100" i="30" s="1"/>
  <c r="Q104" i="30" s="1"/>
  <c r="Q88" i="30"/>
  <c r="N66" i="25"/>
  <c r="N86" i="25" s="1"/>
  <c r="N30" i="28"/>
  <c r="N34" i="30"/>
  <c r="N38" i="30" s="1"/>
  <c r="M50" i="28"/>
  <c r="N70" i="25"/>
  <c r="P34" i="25"/>
  <c r="O50" i="25"/>
  <c r="N46" i="30" l="1"/>
  <c r="N50" i="30" s="1"/>
  <c r="M86" i="30"/>
  <c r="M74" i="30"/>
  <c r="N34" i="28"/>
  <c r="S52" i="30"/>
  <c r="R84" i="30"/>
  <c r="R72" i="30"/>
  <c r="S68" i="30"/>
  <c r="P46" i="25"/>
  <c r="O62" i="25"/>
  <c r="M90" i="30" l="1"/>
  <c r="M98" i="30"/>
  <c r="M102" i="30" s="1"/>
  <c r="S72" i="30"/>
  <c r="R96" i="30"/>
  <c r="R88" i="30"/>
  <c r="S84" i="30"/>
  <c r="O66" i="25"/>
  <c r="O86" i="25" s="1"/>
  <c r="O34" i="30"/>
  <c r="O38" i="30" s="1"/>
  <c r="O30" i="28"/>
  <c r="N54" i="30"/>
  <c r="N70" i="30"/>
  <c r="N50" i="28"/>
  <c r="O70" i="25"/>
  <c r="Q34" i="25"/>
  <c r="P50" i="25"/>
  <c r="M106" i="30" l="1"/>
  <c r="R100" i="30"/>
  <c r="S96" i="30"/>
  <c r="N86" i="30"/>
  <c r="N74" i="30"/>
  <c r="O34" i="28"/>
  <c r="O46" i="30"/>
  <c r="O50" i="30" s="1"/>
  <c r="S88" i="30"/>
  <c r="P62" i="25"/>
  <c r="Q46" i="25"/>
  <c r="R104" i="30" l="1"/>
  <c r="S100" i="30"/>
  <c r="P66" i="25"/>
  <c r="P86" i="25" s="1"/>
  <c r="P34" i="30"/>
  <c r="P38" i="30" s="1"/>
  <c r="P30" i="28"/>
  <c r="O54" i="30"/>
  <c r="O70" i="30"/>
  <c r="N90" i="30"/>
  <c r="N98" i="30"/>
  <c r="O50" i="28"/>
  <c r="P70" i="25"/>
  <c r="R34" i="25"/>
  <c r="Q50" i="25"/>
  <c r="S30" i="6"/>
  <c r="S28" i="6"/>
  <c r="P34" i="28" l="1"/>
  <c r="P46" i="30"/>
  <c r="P50" i="30" s="1"/>
  <c r="O86" i="30"/>
  <c r="O74" i="30"/>
  <c r="N102" i="30"/>
  <c r="S104" i="30"/>
  <c r="Q62" i="25"/>
  <c r="R46" i="25"/>
  <c r="T46" i="25" s="1"/>
  <c r="T30" i="6"/>
  <c r="N106" i="30" l="1"/>
  <c r="O90" i="30"/>
  <c r="O98" i="30"/>
  <c r="Q66" i="25"/>
  <c r="Q86" i="25" s="1"/>
  <c r="Q34" i="30"/>
  <c r="Q30" i="28"/>
  <c r="P54" i="30"/>
  <c r="P70" i="30"/>
  <c r="P50" i="28"/>
  <c r="S46" i="25"/>
  <c r="R50" i="25"/>
  <c r="S32" i="6"/>
  <c r="S34" i="6"/>
  <c r="Q34" i="28" l="1"/>
  <c r="Q38" i="30"/>
  <c r="Q70" i="25"/>
  <c r="O102" i="30"/>
  <c r="P86" i="30"/>
  <c r="P74" i="30"/>
  <c r="S62" i="6"/>
  <c r="S82" i="6"/>
  <c r="S60" i="6"/>
  <c r="S80" i="6"/>
  <c r="R62" i="25"/>
  <c r="S50" i="25"/>
  <c r="T50" i="25" s="1"/>
  <c r="T34" i="6"/>
  <c r="Q46" i="30" l="1"/>
  <c r="Q50" i="30" s="1"/>
  <c r="P90" i="30"/>
  <c r="P98" i="30"/>
  <c r="P102" i="30" s="1"/>
  <c r="R34" i="30"/>
  <c r="R30" i="28"/>
  <c r="O106" i="30"/>
  <c r="Q50" i="28"/>
  <c r="T62" i="6"/>
  <c r="T82" i="6"/>
  <c r="S62" i="25"/>
  <c r="T62" i="25" s="1"/>
  <c r="R66" i="25"/>
  <c r="R86" i="25" s="1"/>
  <c r="S86" i="25" s="1"/>
  <c r="T86" i="25" s="1"/>
  <c r="P106" i="30" l="1"/>
  <c r="R38" i="30"/>
  <c r="S34" i="30"/>
  <c r="T34" i="30" s="1"/>
  <c r="R34" i="28"/>
  <c r="S30" i="28"/>
  <c r="T30" i="28" s="1"/>
  <c r="Q54" i="30"/>
  <c r="Q70" i="30"/>
  <c r="R70" i="25"/>
  <c r="S70" i="25" s="1"/>
  <c r="T70" i="25" s="1"/>
  <c r="S66" i="25"/>
  <c r="T66" i="25" s="1"/>
  <c r="S100" i="39"/>
  <c r="R50" i="28" l="1"/>
  <c r="S50" i="28" s="1"/>
  <c r="T50" i="28" s="1"/>
  <c r="S34" i="28"/>
  <c r="T34" i="28" s="1"/>
  <c r="R46" i="30"/>
  <c r="S38" i="30"/>
  <c r="T38" i="30" s="1"/>
  <c r="Q86" i="30"/>
  <c r="Q74" i="30"/>
  <c r="Q98" i="30" l="1"/>
  <c r="Q90" i="30"/>
  <c r="Q102" i="30"/>
  <c r="S46" i="30"/>
  <c r="T46" i="30" s="1"/>
  <c r="R50" i="30"/>
  <c r="R54" i="30" l="1"/>
  <c r="R70" i="30"/>
  <c r="S50" i="30"/>
  <c r="Q106" i="30"/>
  <c r="S54" i="30" l="1"/>
  <c r="T50" i="30"/>
  <c r="T54" i="30" s="1"/>
  <c r="R86" i="30"/>
  <c r="R74" i="30"/>
  <c r="S70" i="30"/>
  <c r="S74" i="30" l="1"/>
  <c r="T70" i="30"/>
  <c r="T74" i="30" s="1"/>
  <c r="R90" i="30"/>
  <c r="R98" i="30"/>
  <c r="S86" i="30"/>
  <c r="R102" i="30" l="1"/>
  <c r="S98" i="30"/>
  <c r="T98" i="30" s="1"/>
  <c r="S90" i="30"/>
  <c r="T86" i="30"/>
  <c r="T90" i="30" s="1"/>
  <c r="R106" i="30" l="1"/>
  <c r="S102" i="30"/>
  <c r="S106" i="30" l="1"/>
  <c r="T102" i="30"/>
  <c r="T106" i="30" s="1"/>
</calcChain>
</file>

<file path=xl/sharedStrings.xml><?xml version="1.0" encoding="utf-8"?>
<sst xmlns="http://schemas.openxmlformats.org/spreadsheetml/2006/main" count="3602" uniqueCount="486">
  <si>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</si>
  <si>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</si>
  <si>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</si>
  <si>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</si>
  <si>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</si>
  <si>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</si>
  <si>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</si>
  <si>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</si>
  <si>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</si>
  <si>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</si>
  <si>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</si>
  <si>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</si>
  <si>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</si>
  <si>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</si>
  <si>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</si>
  <si>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</si>
  <si>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</si>
  <si>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</si>
  <si>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</si>
  <si>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</si>
  <si>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</si>
  <si>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</si>
  <si>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</si>
  <si>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</si>
  <si>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</si>
  <si>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</si>
  <si>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</si>
  <si>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</si>
  <si>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</si>
  <si>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</si>
  <si>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</si>
  <si>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</si>
  <si>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</si>
  <si>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</si>
  <si>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</si>
  <si>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</si>
  <si>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</si>
  <si>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</si>
  <si>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</si>
  <si>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</si>
  <si>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</si>
  <si>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</si>
  <si>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</si>
  <si>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</si>
  <si>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</si>
  <si>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</si>
  <si>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</si>
  <si>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</si>
  <si>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</si>
  <si>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</si>
  <si>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</si>
  <si>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</si>
  <si>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</si>
  <si>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</si>
  <si>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</si>
  <si>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</si>
  <si>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</si>
  <si>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</si>
  <si>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</si>
  <si>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</si>
  <si>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</si>
  <si>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</si>
  <si>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</si>
  <si>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</si>
  <si>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</si>
  <si>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</si>
  <si>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</si>
  <si>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</si>
  <si>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</si>
  <si>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</si>
  <si>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</si>
  <si>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</si>
  <si>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</si>
  <si>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</si>
  <si>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</si>
  <si>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</si>
  <si>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</si>
  <si>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</si>
  <si>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</si>
  <si>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</si>
  <si>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</si>
  <si>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</si>
  <si>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</si>
  <si>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</si>
  <si>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</si>
  <si>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</si>
  <si>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</si>
  <si>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</si>
  <si>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</si>
  <si>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</si>
  <si>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</si>
  <si>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</si>
  <si>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</si>
  <si>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</si>
  <si>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</si>
  <si>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</si>
  <si>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</si>
  <si>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</si>
  <si>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</si>
  <si>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</si>
  <si>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</si>
  <si>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</si>
  <si>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</si>
  <si>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</si>
  <si>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</si>
  <si>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</si>
  <si>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</si>
  <si>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</si>
  <si>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</si>
  <si>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</si>
  <si>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</si>
  <si>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</si>
  <si>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</si>
  <si>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</si>
  <si>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</si>
  <si>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</si>
  <si>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</si>
  <si>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</si>
  <si>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</si>
  <si>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</si>
  <si>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</si>
  <si>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</si>
  <si>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</si>
  <si>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</si>
  <si>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</si>
  <si>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</si>
  <si>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</si>
  <si>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</si>
  <si>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</si>
  <si>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</si>
  <si>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</si>
  <si>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</si>
  <si>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</si>
  <si>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</si>
  <si>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</si>
  <si>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</si>
  <si>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</si>
  <si>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</si>
  <si>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</si>
  <si>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</si>
  <si>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</si>
  <si>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</si>
  <si>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</si>
  <si>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</si>
  <si>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</si>
  <si>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</si>
  <si>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</si>
  <si>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</si>
  <si>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</si>
  <si>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</si>
  <si>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</si>
  <si>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</si>
  <si>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</si>
  <si>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</si>
  <si>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</si>
  <si>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</si>
  <si>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</si>
  <si>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</si>
  <si>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</si>
  <si>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</si>
  <si>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</si>
  <si>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</si>
  <si>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</si>
  <si>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</si>
  <si>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</si>
  <si>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</si>
  <si>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</si>
  <si>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</si>
  <si>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</si>
  <si>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</si>
  <si>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</si>
  <si>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</si>
  <si>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</si>
  <si>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</si>
  <si>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</si>
  <si>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</si>
  <si>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</si>
  <si>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</si>
  <si>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</si>
  <si>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</si>
  <si>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</si>
  <si>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</si>
  <si>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</si>
  <si>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</si>
  <si>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</si>
  <si>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</si>
  <si>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</si>
  <si>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</si>
  <si>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</si>
  <si>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</si>
  <si>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</si>
  <si>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</si>
  <si>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</si>
  <si>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</si>
  <si>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</si>
  <si>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</si>
  <si>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解説</t>
  </si>
  <si>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</si>
  <si>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</si>
  <si>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</si>
  <si>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</si>
  <si>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</si>
  <si>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</si>
  <si>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</si>
  <si>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</si>
  <si>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</si>
  <si>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</si>
  <si>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</si>
  <si>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</si>
  <si>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</si>
  <si>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</si>
  <si>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</si>
  <si>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</si>
  <si>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</si>
  <si>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</si>
  <si>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</si>
  <si>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</si>
  <si>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</si>
  <si>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</si>
  <si>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</si>
  <si>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</si>
  <si>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</si>
  <si>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</si>
  <si>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</si>
  <si>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</si>
  <si>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</si>
  <si>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</si>
  <si>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</si>
  <si>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</si>
  <si>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</si>
  <si>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</si>
  <si>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</si>
  <si>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</si>
  <si>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</si>
  <si>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</si>
  <si>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</si>
  <si>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</si>
  <si>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</si>
  <si>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</si>
  <si>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</si>
  <si>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</si>
  <si>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</si>
  <si>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</si>
  <si>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</si>
  <si>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</si>
  <si>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</si>
  <si>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</si>
  <si>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</si>
  <si>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</si>
  <si>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</si>
  <si>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</si>
  <si>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</si>
  <si>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</si>
  <si>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</si>
  <si>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</si>
  <si>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</si>
  <si>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</si>
  <si>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</si>
  <si>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</si>
  <si>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</si>
  <si>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</si>
  <si>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</si>
  <si>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</si>
  <si>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</si>
  <si>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</si>
  <si>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</si>
  <si>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</si>
  <si>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</si>
  <si>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</si>
  <si>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</si>
  <si>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</si>
  <si>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</si>
  <si>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</si>
  <si>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</si>
  <si>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</si>
  <si>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</si>
  <si>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</si>
  <si>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</si>
  <si>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</si>
  <si>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</si>
  <si>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</si>
  <si>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</si>
  <si>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</si>
  <si>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r>
      <t>入力/計算式/</t>
    </r>
    <r>
      <rPr>
        <b/>
        <sz val="11"/>
        <color rgb="FFFF0000"/>
        <rFont val="メイリオ"/>
        <family val="3"/>
        <charset val="128"/>
      </rPr>
      <t>予算仕訳登録</t>
    </r>
    <rPh sb="0" eb="1">
      <t>ニュウ</t>
    </rPh>
    <rPh sb="1" eb="2">
      <t>チカラ</t>
    </rPh>
    <rPh sb="3" eb="6">
      <t>ケイサンシキ</t>
    </rPh>
    <rPh sb="7" eb="9">
      <t>ヨサン</t>
    </rPh>
    <rPh sb="9" eb="11">
      <t>シワケ</t>
    </rPh>
    <rPh sb="11" eb="13">
      <t>トウロク</t>
    </rPh>
    <phoneticPr fontId="1"/>
  </si>
  <si>
    <t>仮勘定</t>
    <rPh sb="0" eb="1">
      <t>カリ</t>
    </rPh>
    <rPh sb="1" eb="3">
      <t>カンジョウ</t>
    </rPh>
    <phoneticPr fontId="1"/>
  </si>
  <si>
    <t>部門</t>
    <rPh sb="0" eb="2">
      <t>ブモン</t>
    </rPh>
    <phoneticPr fontId="1"/>
  </si>
  <si>
    <r>
      <t xml:space="preserve">　　　　　　　　入力
</t>
    </r>
    <r>
      <rPr>
        <b/>
        <sz val="14"/>
        <color rgb="FFFF0000"/>
        <rFont val="メイリオ"/>
        <family val="3"/>
        <charset val="128"/>
      </rPr>
      <t>販売数量②</t>
    </r>
    <r>
      <rPr>
        <b/>
        <sz val="14"/>
        <color theme="1"/>
        <rFont val="メイリオ"/>
        <family val="3"/>
        <charset val="128"/>
      </rPr>
      <t>/同科目増加理由：売上②</t>
    </r>
    <rPh sb="8" eb="10">
      <t>ニュウリョク</t>
    </rPh>
    <rPh sb="11" eb="15">
      <t>ハンバイスウリョウ</t>
    </rPh>
    <rPh sb="17" eb="20">
      <t>ドウカモク</t>
    </rPh>
    <rPh sb="20" eb="22">
      <t>ゾウカ</t>
    </rPh>
    <rPh sb="22" eb="24">
      <t>リユウ</t>
    </rPh>
    <rPh sb="25" eb="27">
      <t>ウリアゲ</t>
    </rPh>
    <phoneticPr fontId="1"/>
  </si>
  <si>
    <r>
      <t>計算：①×②＝③
BS仮勘定③/PL</t>
    </r>
    <r>
      <rPr>
        <b/>
        <sz val="14"/>
        <color rgb="FFFF0000"/>
        <rFont val="メイリオ"/>
        <family val="3"/>
        <charset val="128"/>
      </rPr>
      <t>売上高③</t>
    </r>
    <rPh sb="0" eb="2">
      <t>ケイサン</t>
    </rPh>
    <rPh sb="11" eb="12">
      <t>カリ</t>
    </rPh>
    <rPh sb="12" eb="14">
      <t>カンジョウ</t>
    </rPh>
    <rPh sb="18" eb="21">
      <t>ウリアゲダカ</t>
    </rPh>
    <phoneticPr fontId="1"/>
  </si>
  <si>
    <t>③×④÷100＝⑤
PL予定売上原価⑤/BS仮勘定⑤</t>
    <rPh sb="12" eb="14">
      <t>ヨテイ</t>
    </rPh>
    <rPh sb="14" eb="16">
      <t>ウリアゲ</t>
    </rPh>
    <rPh sb="16" eb="18">
      <t>ゲンカ</t>
    </rPh>
    <rPh sb="22" eb="25">
      <t>カリカンジョウ</t>
    </rPh>
    <phoneticPr fontId="1"/>
  </si>
  <si>
    <t>⑤’</t>
    <phoneticPr fontId="1"/>
  </si>
  <si>
    <t>⑤×△1=⑤’
PL予定売上原価⑤’/BS仮勘定⑤’</t>
    <rPh sb="10" eb="12">
      <t>ヨテイ</t>
    </rPh>
    <rPh sb="12" eb="14">
      <t>ウリアゲ</t>
    </rPh>
    <rPh sb="14" eb="16">
      <t>ゲンカ</t>
    </rPh>
    <rPh sb="21" eb="24">
      <t>カリカンジョウ</t>
    </rPh>
    <phoneticPr fontId="1"/>
  </si>
  <si>
    <t>予定売上原価の
全社相殺（調整組織）</t>
    <rPh sb="0" eb="2">
      <t>ヨテイ</t>
    </rPh>
    <rPh sb="2" eb="4">
      <t>ウリアゲ</t>
    </rPh>
    <rPh sb="4" eb="6">
      <t>ゲンカ</t>
    </rPh>
    <rPh sb="8" eb="10">
      <t>ゼンシャ</t>
    </rPh>
    <rPh sb="10" eb="12">
      <t>ソウサイ</t>
    </rPh>
    <rPh sb="13" eb="15">
      <t>チョウセイ</t>
    </rPh>
    <rPh sb="15" eb="17">
      <t>ソシキ</t>
    </rPh>
    <phoneticPr fontId="1"/>
  </si>
  <si>
    <t>③×⑥÷100=⑦
PL販促費⑦/BS仮勘定⑦</t>
    <rPh sb="12" eb="15">
      <t>ハンソクヒ</t>
    </rPh>
    <rPh sb="19" eb="20">
      <t>カリ</t>
    </rPh>
    <rPh sb="20" eb="22">
      <t>カンジョウ</t>
    </rPh>
    <phoneticPr fontId="1"/>
  </si>
  <si>
    <t>入力
PL人件費⑪/BS仮勘定⑪</t>
    <rPh sb="0" eb="2">
      <t>ニュウリョク</t>
    </rPh>
    <rPh sb="5" eb="8">
      <t>ジンケンヒ</t>
    </rPh>
    <rPh sb="12" eb="15">
      <t>カリカンジョウ</t>
    </rPh>
    <phoneticPr fontId="1"/>
  </si>
  <si>
    <t>入力
PL固定管理費⑫/BS仮勘定⑫</t>
    <rPh sb="0" eb="2">
      <t>ニュウリョク</t>
    </rPh>
    <rPh sb="5" eb="7">
      <t>コテイ</t>
    </rPh>
    <rPh sb="7" eb="9">
      <t>カンリ</t>
    </rPh>
    <rPh sb="9" eb="10">
      <t>ヒ</t>
    </rPh>
    <rPh sb="14" eb="17">
      <t>カリカンジョウ</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</si>
  <si>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</si>
  <si>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</si>
  <si>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</si>
  <si>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</si>
  <si>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</si>
  <si>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</si>
  <si>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</si>
  <si>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</si>
  <si>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</si>
  <si>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</si>
  <si>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</si>
  <si>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</si>
  <si>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</si>
  <si>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</si>
  <si>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</si>
  <si>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</si>
  <si>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</si>
  <si>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</si>
  <si>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</si>
  <si>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</si>
  <si>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</si>
  <si>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</si>
  <si>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</si>
  <si>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</si>
  <si>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</si>
  <si>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【予算仕訳_非会計数値】</t>
    <rPh sb="1" eb="3">
      <t>ヨサン</t>
    </rPh>
    <rPh sb="3" eb="5">
      <t>シワケ</t>
    </rPh>
    <rPh sb="6" eb="7">
      <t>ヒ</t>
    </rPh>
    <rPh sb="7" eb="11">
      <t>カイケイスウチ</t>
    </rPh>
    <phoneticPr fontId="1"/>
  </si>
  <si>
    <t>1A</t>
    <phoneticPr fontId="1"/>
  </si>
  <si>
    <t>1B</t>
    <phoneticPr fontId="1"/>
  </si>
  <si>
    <t>個      ／</t>
    <rPh sb="0" eb="1">
      <t>コ</t>
    </rPh>
    <phoneticPr fontId="1"/>
  </si>
  <si>
    <t>百万円</t>
    <rPh sb="0" eb="3">
      <t>ヒャクマンエン</t>
    </rPh>
    <phoneticPr fontId="1"/>
  </si>
  <si>
    <t>２A</t>
    <phoneticPr fontId="1"/>
  </si>
  <si>
    <t>２B</t>
    <phoneticPr fontId="1"/>
  </si>
  <si>
    <t>3A</t>
    <phoneticPr fontId="1"/>
  </si>
  <si>
    <t>3B</t>
    <phoneticPr fontId="1"/>
  </si>
  <si>
    <t>4A</t>
    <phoneticPr fontId="1"/>
  </si>
  <si>
    <t>4B</t>
    <phoneticPr fontId="1"/>
  </si>
  <si>
    <t>5A</t>
    <phoneticPr fontId="1"/>
  </si>
  <si>
    <t>5B</t>
    <phoneticPr fontId="1"/>
  </si>
  <si>
    <t>6A</t>
    <phoneticPr fontId="1"/>
  </si>
  <si>
    <t>6B</t>
    <phoneticPr fontId="1"/>
  </si>
  <si>
    <t>7A</t>
    <phoneticPr fontId="1"/>
  </si>
  <si>
    <t>7B</t>
    <phoneticPr fontId="1"/>
  </si>
  <si>
    <t>8A</t>
    <phoneticPr fontId="1"/>
  </si>
  <si>
    <t>8B</t>
    <phoneticPr fontId="1"/>
  </si>
  <si>
    <t>9A</t>
    <phoneticPr fontId="1"/>
  </si>
  <si>
    <t>9B</t>
    <phoneticPr fontId="1"/>
  </si>
  <si>
    <t>10A</t>
    <phoneticPr fontId="1"/>
  </si>
  <si>
    <t>10B</t>
    <phoneticPr fontId="1"/>
  </si>
  <si>
    <t>11A</t>
    <phoneticPr fontId="1"/>
  </si>
  <si>
    <t>11B</t>
    <phoneticPr fontId="1"/>
  </si>
  <si>
    <t>12A</t>
    <phoneticPr fontId="1"/>
  </si>
  <si>
    <t>12B</t>
    <phoneticPr fontId="1"/>
  </si>
  <si>
    <t>s</t>
    <phoneticPr fontId="1"/>
  </si>
  <si>
    <t>【営業部】予算元帳</t>
    <rPh sb="1" eb="4">
      <t>エイギョウブ</t>
    </rPh>
    <rPh sb="5" eb="7">
      <t>ヨサン</t>
    </rPh>
    <rPh sb="7" eb="9">
      <t>モトチョウ</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</si>
  <si>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</si>
  <si>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</si>
  <si>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</si>
  <si>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</si>
  <si>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</si>
  <si>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</si>
  <si>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</si>
  <si>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</si>
  <si>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</si>
  <si>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部門</t>
    <rPh sb="0" eb="2">
      <t>ブモン</t>
    </rPh>
    <phoneticPr fontId="1"/>
  </si>
  <si>
    <t>会計数値</t>
    <rPh sb="0" eb="4">
      <t>カイケイスウチ</t>
    </rPh>
    <phoneticPr fontId="1"/>
  </si>
  <si>
    <t>NO</t>
    <phoneticPr fontId="1"/>
  </si>
  <si>
    <t>前期繰越</t>
    <rPh sb="0" eb="2">
      <t>ゼンキ</t>
    </rPh>
    <rPh sb="2" eb="4">
      <t>クリコシ</t>
    </rPh>
    <phoneticPr fontId="1"/>
  </si>
  <si>
    <t>4月売上計上</t>
    <rPh sb="1" eb="2">
      <t>ツキ</t>
    </rPh>
    <rPh sb="2" eb="4">
      <t>ウリアゲ</t>
    </rPh>
    <rPh sb="4" eb="6">
      <t>ケイジョウ</t>
    </rPh>
    <phoneticPr fontId="1"/>
  </si>
  <si>
    <t>５月売上計上</t>
    <rPh sb="1" eb="2">
      <t>ツキ</t>
    </rPh>
    <rPh sb="2" eb="4">
      <t>ウリアゲ</t>
    </rPh>
    <rPh sb="4" eb="6">
      <t>ケイジョウ</t>
    </rPh>
    <phoneticPr fontId="1"/>
  </si>
  <si>
    <t>6月売上計上</t>
    <rPh sb="1" eb="2">
      <t>ツキ</t>
    </rPh>
    <rPh sb="2" eb="4">
      <t>ウリアゲ</t>
    </rPh>
    <rPh sb="4" eb="6">
      <t>ケイジョウ</t>
    </rPh>
    <phoneticPr fontId="1"/>
  </si>
  <si>
    <t>7月売上計上</t>
    <rPh sb="1" eb="2">
      <t>ツキ</t>
    </rPh>
    <rPh sb="2" eb="4">
      <t>ウリアゲ</t>
    </rPh>
    <rPh sb="4" eb="6">
      <t>ケイジョウ</t>
    </rPh>
    <phoneticPr fontId="1"/>
  </si>
  <si>
    <t>8月売上計上</t>
    <rPh sb="1" eb="2">
      <t>ツキ</t>
    </rPh>
    <rPh sb="2" eb="4">
      <t>ウリアゲ</t>
    </rPh>
    <rPh sb="4" eb="6">
      <t>ケイジョウ</t>
    </rPh>
    <phoneticPr fontId="1"/>
  </si>
  <si>
    <t>9月売上計上</t>
    <rPh sb="1" eb="2">
      <t>ツキ</t>
    </rPh>
    <rPh sb="2" eb="4">
      <t>ウリアゲ</t>
    </rPh>
    <rPh sb="4" eb="6">
      <t>ケイジョウ</t>
    </rPh>
    <phoneticPr fontId="1"/>
  </si>
  <si>
    <t>10月売上計上</t>
    <rPh sb="2" eb="3">
      <t>ツキ</t>
    </rPh>
    <rPh sb="3" eb="5">
      <t>ウリアゲ</t>
    </rPh>
    <rPh sb="5" eb="7">
      <t>ケイジョウ</t>
    </rPh>
    <phoneticPr fontId="1"/>
  </si>
  <si>
    <t>11月売上計上</t>
    <rPh sb="2" eb="3">
      <t>ツキ</t>
    </rPh>
    <rPh sb="3" eb="5">
      <t>ウリアゲ</t>
    </rPh>
    <rPh sb="5" eb="7">
      <t>ケイジョウ</t>
    </rPh>
    <phoneticPr fontId="1"/>
  </si>
  <si>
    <t>12月売上計上</t>
    <rPh sb="2" eb="3">
      <t>ツキ</t>
    </rPh>
    <rPh sb="3" eb="5">
      <t>ウリアゲ</t>
    </rPh>
    <rPh sb="5" eb="7">
      <t>ケイジョウ</t>
    </rPh>
    <phoneticPr fontId="1"/>
  </si>
  <si>
    <t>翌１月売上計上</t>
    <rPh sb="0" eb="1">
      <t>ヨク</t>
    </rPh>
    <rPh sb="2" eb="3">
      <t>ツキ</t>
    </rPh>
    <rPh sb="3" eb="5">
      <t>ウリアゲ</t>
    </rPh>
    <rPh sb="5" eb="7">
      <t>ケイジョウ</t>
    </rPh>
    <phoneticPr fontId="1"/>
  </si>
  <si>
    <t>翌２月売上計上</t>
    <rPh sb="0" eb="1">
      <t>ヨク</t>
    </rPh>
    <rPh sb="2" eb="3">
      <t>ツキ</t>
    </rPh>
    <rPh sb="3" eb="5">
      <t>ウリアゲ</t>
    </rPh>
    <rPh sb="5" eb="7">
      <t>ケイジョウ</t>
    </rPh>
    <phoneticPr fontId="1"/>
  </si>
  <si>
    <t>翌３月売上計上</t>
    <rPh sb="0" eb="1">
      <t>ヨク</t>
    </rPh>
    <rPh sb="2" eb="3">
      <t>ツキ</t>
    </rPh>
    <rPh sb="3" eb="5">
      <t>ウリアゲ</t>
    </rPh>
    <rPh sb="5" eb="7">
      <t>ケイジョウ</t>
    </rPh>
    <phoneticPr fontId="1"/>
  </si>
  <si>
    <t>【調整組織】予算元帳</t>
    <rPh sb="1" eb="5">
      <t>チョウセイソシキ</t>
    </rPh>
    <rPh sb="6" eb="8">
      <t>ヨサン</t>
    </rPh>
    <rPh sb="8" eb="10">
      <t>モトチョウ</t>
    </rPh>
    <phoneticPr fontId="1"/>
  </si>
  <si>
    <t>非会計数値</t>
    <rPh sb="0" eb="1">
      <t>ヒ</t>
    </rPh>
    <rPh sb="1" eb="5">
      <t>カイケイスウチ</t>
    </rPh>
    <phoneticPr fontId="1"/>
  </si>
  <si>
    <t>4月販売数量の計上</t>
    <rPh sb="1" eb="2">
      <t>ツキ</t>
    </rPh>
    <rPh sb="2" eb="6">
      <t>ハンバイスウリョウ</t>
    </rPh>
    <rPh sb="7" eb="9">
      <t>ケイジョウ</t>
    </rPh>
    <phoneticPr fontId="1"/>
  </si>
  <si>
    <t>５月販売数量の計上</t>
    <rPh sb="1" eb="2">
      <t>ツキ</t>
    </rPh>
    <rPh sb="2" eb="6">
      <t>ハンバイスウリョウ</t>
    </rPh>
    <rPh sb="7" eb="9">
      <t>ケイジョウ</t>
    </rPh>
    <phoneticPr fontId="1"/>
  </si>
  <si>
    <t>６月販売数量の計上</t>
    <rPh sb="1" eb="2">
      <t>ツキ</t>
    </rPh>
    <rPh sb="2" eb="6">
      <t>ハンバイスウリョウ</t>
    </rPh>
    <rPh sb="7" eb="9">
      <t>ケイジョウ</t>
    </rPh>
    <phoneticPr fontId="1"/>
  </si>
  <si>
    <t>７月販売数量の計上</t>
    <rPh sb="1" eb="2">
      <t>ツキ</t>
    </rPh>
    <rPh sb="2" eb="6">
      <t>ハンバイスウリョウ</t>
    </rPh>
    <rPh sb="7" eb="9">
      <t>ケイジョウ</t>
    </rPh>
    <phoneticPr fontId="1"/>
  </si>
  <si>
    <t>８月販売数量の計上</t>
    <rPh sb="1" eb="2">
      <t>ツキ</t>
    </rPh>
    <rPh sb="2" eb="6">
      <t>ハンバイスウリョウ</t>
    </rPh>
    <rPh sb="7" eb="9">
      <t>ケイジョウ</t>
    </rPh>
    <phoneticPr fontId="1"/>
  </si>
  <si>
    <t>９月販売数量の計上</t>
    <rPh sb="1" eb="2">
      <t>ツキ</t>
    </rPh>
    <rPh sb="2" eb="6">
      <t>ハンバイスウリョウ</t>
    </rPh>
    <rPh sb="7" eb="9">
      <t>ケイジョウ</t>
    </rPh>
    <phoneticPr fontId="1"/>
  </si>
  <si>
    <t>10月販売数量の計上</t>
    <rPh sb="2" eb="3">
      <t>ツキ</t>
    </rPh>
    <rPh sb="3" eb="7">
      <t>ハンバイスウリョウ</t>
    </rPh>
    <rPh sb="8" eb="10">
      <t>ケイジョウ</t>
    </rPh>
    <phoneticPr fontId="1"/>
  </si>
  <si>
    <t>11月販売数量の計上</t>
    <rPh sb="2" eb="3">
      <t>ツキ</t>
    </rPh>
    <rPh sb="3" eb="7">
      <t>ハンバイスウリョウ</t>
    </rPh>
    <rPh sb="8" eb="10">
      <t>ケイジョウ</t>
    </rPh>
    <phoneticPr fontId="1"/>
  </si>
  <si>
    <t>12月販売数量の計上</t>
    <rPh sb="2" eb="3">
      <t>ツキ</t>
    </rPh>
    <rPh sb="3" eb="7">
      <t>ハンバイスウリョウ</t>
    </rPh>
    <rPh sb="8" eb="10">
      <t>ケイジョウ</t>
    </rPh>
    <phoneticPr fontId="1"/>
  </si>
  <si>
    <t>翌１月販売数量の計上</t>
    <rPh sb="0" eb="1">
      <t>ヨク</t>
    </rPh>
    <rPh sb="2" eb="3">
      <t>ツキ</t>
    </rPh>
    <rPh sb="3" eb="7">
      <t>ハンバイスウリョウ</t>
    </rPh>
    <rPh sb="8" eb="10">
      <t>ケイジョウ</t>
    </rPh>
    <phoneticPr fontId="1"/>
  </si>
  <si>
    <t>翌２月販売数量の計上</t>
    <rPh sb="0" eb="1">
      <t>ヨク</t>
    </rPh>
    <rPh sb="2" eb="3">
      <t>ツキ</t>
    </rPh>
    <rPh sb="3" eb="7">
      <t>ハンバイスウリョウ</t>
    </rPh>
    <rPh sb="8" eb="10">
      <t>ケイジョウ</t>
    </rPh>
    <phoneticPr fontId="1"/>
  </si>
  <si>
    <t>翌３月販売数量の計上</t>
    <rPh sb="0" eb="1">
      <t>ヨク</t>
    </rPh>
    <rPh sb="2" eb="3">
      <t>ツキ</t>
    </rPh>
    <rPh sb="3" eb="7">
      <t>ハンバイスウリョウ</t>
    </rPh>
    <rPh sb="8" eb="10">
      <t>ケイジョウ</t>
    </rPh>
    <phoneticPr fontId="1"/>
  </si>
  <si>
    <t>B②-2_【営業部】入力画面の「⑤・⑤’行」の「予定売上原価」の予算仕訳登録より、下記自動予算仕訳が自動計上される。</t>
    <rPh sb="6" eb="9">
      <t>エイギョウブ</t>
    </rPh>
    <rPh sb="10" eb="14">
      <t>ニュウリョクガメン</t>
    </rPh>
    <rPh sb="20" eb="21">
      <t>ギョウ</t>
    </rPh>
    <rPh sb="24" eb="28">
      <t>ヨテイウリアゲ</t>
    </rPh>
    <rPh sb="28" eb="30">
      <t>ゲンカ</t>
    </rPh>
    <rPh sb="32" eb="36">
      <t>ヨサンシワケ</t>
    </rPh>
    <rPh sb="36" eb="38">
      <t>トウロク</t>
    </rPh>
    <rPh sb="41" eb="43">
      <t>カキ</t>
    </rPh>
    <rPh sb="43" eb="45">
      <t>ジドウ</t>
    </rPh>
    <rPh sb="45" eb="47">
      <t>ヨサン</t>
    </rPh>
    <rPh sb="47" eb="49">
      <t>シワケ</t>
    </rPh>
    <rPh sb="50" eb="54">
      <t>ジドウケイジョウ</t>
    </rPh>
    <phoneticPr fontId="1"/>
  </si>
  <si>
    <t>B②-1_【営業部】入力画面の「②・③行」の「売上高」の予算仕訳登録より、下記自動予算仕訳が自動計上される。</t>
    <rPh sb="6" eb="9">
      <t>エイギョウブ</t>
    </rPh>
    <rPh sb="10" eb="14">
      <t>ニュウリョクガメン</t>
    </rPh>
    <rPh sb="19" eb="20">
      <t>ギョウ</t>
    </rPh>
    <rPh sb="23" eb="26">
      <t>ウリアゲダカ</t>
    </rPh>
    <rPh sb="28" eb="32">
      <t>ヨサンシワケ</t>
    </rPh>
    <rPh sb="32" eb="34">
      <t>トウロク</t>
    </rPh>
    <rPh sb="37" eb="39">
      <t>カキ</t>
    </rPh>
    <rPh sb="39" eb="41">
      <t>ジドウ</t>
    </rPh>
    <rPh sb="41" eb="43">
      <t>ヨサン</t>
    </rPh>
    <rPh sb="43" eb="45">
      <t>シワケ</t>
    </rPh>
    <rPh sb="46" eb="50">
      <t>ジドウケイジョウ</t>
    </rPh>
    <phoneticPr fontId="1"/>
  </si>
  <si>
    <t>B②-4_【営業部】入力画面の「⑪行」の「人件費」の予算仕訳登録より、下記自動予算仕訳が自動計上される。</t>
    <rPh sb="6" eb="9">
      <t>エイギョウブ</t>
    </rPh>
    <rPh sb="10" eb="14">
      <t>ニュウリョクガメン</t>
    </rPh>
    <rPh sb="17" eb="18">
      <t>ギョウ</t>
    </rPh>
    <rPh sb="21" eb="24">
      <t>ジンケンヒ</t>
    </rPh>
    <rPh sb="26" eb="30">
      <t>ヨサンシワケ</t>
    </rPh>
    <rPh sb="30" eb="32">
      <t>トウロク</t>
    </rPh>
    <rPh sb="35" eb="37">
      <t>カキ</t>
    </rPh>
    <rPh sb="37" eb="39">
      <t>ジドウ</t>
    </rPh>
    <rPh sb="39" eb="41">
      <t>ヨサン</t>
    </rPh>
    <rPh sb="41" eb="43">
      <t>シワケ</t>
    </rPh>
    <rPh sb="44" eb="48">
      <t>ジドウケイジョウ</t>
    </rPh>
    <phoneticPr fontId="1"/>
  </si>
  <si>
    <t>B②-3_【営業部】入力画面の「⑦行」の「販促費」の予算仕訳登録より、下記自動予算仕訳が自動計上される。</t>
    <rPh sb="6" eb="9">
      <t>エイギョウブ</t>
    </rPh>
    <rPh sb="10" eb="14">
      <t>ニュウリョクガメン</t>
    </rPh>
    <rPh sb="17" eb="18">
      <t>ギョウ</t>
    </rPh>
    <rPh sb="21" eb="24">
      <t>ハンソクヒ</t>
    </rPh>
    <rPh sb="26" eb="30">
      <t>ヨサンシワケ</t>
    </rPh>
    <rPh sb="30" eb="32">
      <t>トウロク</t>
    </rPh>
    <rPh sb="35" eb="37">
      <t>カキ</t>
    </rPh>
    <rPh sb="37" eb="39">
      <t>ジドウ</t>
    </rPh>
    <rPh sb="39" eb="41">
      <t>ヨサン</t>
    </rPh>
    <rPh sb="41" eb="43">
      <t>シワケ</t>
    </rPh>
    <rPh sb="44" eb="48">
      <t>ジドウケイジョウ</t>
    </rPh>
    <phoneticPr fontId="1"/>
  </si>
  <si>
    <t>B②-5_【営業部】入力画面の「⑫行」の「固定販管費」の予算仕訳登録より、下記自動予算仕訳が自動計上される。</t>
    <rPh sb="6" eb="9">
      <t>エイギョウブ</t>
    </rPh>
    <rPh sb="10" eb="14">
      <t>ニュウリョクガメン</t>
    </rPh>
    <rPh sb="17" eb="18">
      <t>ギョウ</t>
    </rPh>
    <rPh sb="21" eb="23">
      <t>コテイ</t>
    </rPh>
    <rPh sb="23" eb="26">
      <t>ハンカンヒ</t>
    </rPh>
    <rPh sb="28" eb="32">
      <t>ヨサンシワケ</t>
    </rPh>
    <rPh sb="32" eb="34">
      <t>トウロク</t>
    </rPh>
    <rPh sb="37" eb="39">
      <t>カキ</t>
    </rPh>
    <rPh sb="39" eb="41">
      <t>ジドウ</t>
    </rPh>
    <rPh sb="41" eb="43">
      <t>ヨサン</t>
    </rPh>
    <rPh sb="43" eb="45">
      <t>シワケ</t>
    </rPh>
    <rPh sb="46" eb="50">
      <t>ジドウケイジョウ</t>
    </rPh>
    <phoneticPr fontId="1"/>
  </si>
  <si>
    <t>4月予定売上原価計上</t>
    <rPh sb="1" eb="2">
      <t>ツキ</t>
    </rPh>
    <rPh sb="2" eb="4">
      <t>ヨテイ</t>
    </rPh>
    <rPh sb="4" eb="6">
      <t>ウリアゲ</t>
    </rPh>
    <rPh sb="6" eb="8">
      <t>ゲンカ</t>
    </rPh>
    <rPh sb="8" eb="10">
      <t>ケイジョウ</t>
    </rPh>
    <phoneticPr fontId="1"/>
  </si>
  <si>
    <t>５月予定売上原価計上</t>
    <rPh sb="1" eb="2">
      <t>ツキ</t>
    </rPh>
    <rPh sb="2" eb="4">
      <t>ヨテイ</t>
    </rPh>
    <rPh sb="4" eb="6">
      <t>ウリアゲ</t>
    </rPh>
    <rPh sb="6" eb="8">
      <t>ゲンカ</t>
    </rPh>
    <rPh sb="8" eb="10">
      <t>ケイジョウ</t>
    </rPh>
    <phoneticPr fontId="1"/>
  </si>
  <si>
    <t>6月予定売上原価計上</t>
    <rPh sb="1" eb="2">
      <t>ツキ</t>
    </rPh>
    <rPh sb="2" eb="4">
      <t>ヨテイ</t>
    </rPh>
    <rPh sb="4" eb="6">
      <t>ウリアゲ</t>
    </rPh>
    <rPh sb="6" eb="8">
      <t>ゲンカ</t>
    </rPh>
    <rPh sb="8" eb="10">
      <t>ケイジョウ</t>
    </rPh>
    <phoneticPr fontId="1"/>
  </si>
  <si>
    <t>7月予定売上原価計上</t>
    <rPh sb="1" eb="2">
      <t>ツキ</t>
    </rPh>
    <rPh sb="2" eb="4">
      <t>ヨテイ</t>
    </rPh>
    <rPh sb="4" eb="6">
      <t>ウリアゲ</t>
    </rPh>
    <rPh sb="6" eb="8">
      <t>ゲンカ</t>
    </rPh>
    <rPh sb="8" eb="10">
      <t>ケイジョウ</t>
    </rPh>
    <phoneticPr fontId="1"/>
  </si>
  <si>
    <t>8月予定売上原価計上</t>
    <rPh sb="1" eb="2">
      <t>ツキ</t>
    </rPh>
    <rPh sb="2" eb="4">
      <t>ヨテイ</t>
    </rPh>
    <rPh sb="4" eb="6">
      <t>ウリアゲ</t>
    </rPh>
    <rPh sb="6" eb="8">
      <t>ゲンカ</t>
    </rPh>
    <rPh sb="8" eb="10">
      <t>ケイジョウ</t>
    </rPh>
    <phoneticPr fontId="1"/>
  </si>
  <si>
    <t>9月予定売上原価計上</t>
    <rPh sb="1" eb="2">
      <t>ツキ</t>
    </rPh>
    <rPh sb="2" eb="4">
      <t>ヨテイ</t>
    </rPh>
    <rPh sb="4" eb="6">
      <t>ウリアゲ</t>
    </rPh>
    <rPh sb="6" eb="8">
      <t>ゲンカ</t>
    </rPh>
    <rPh sb="8" eb="10">
      <t>ケイジョウ</t>
    </rPh>
    <phoneticPr fontId="1"/>
  </si>
  <si>
    <t>10月予定売上原価計上</t>
    <rPh sb="2" eb="3">
      <t>ツキ</t>
    </rPh>
    <rPh sb="3" eb="5">
      <t>ヨテイ</t>
    </rPh>
    <rPh sb="5" eb="7">
      <t>ウリアゲ</t>
    </rPh>
    <rPh sb="7" eb="9">
      <t>ゲンカ</t>
    </rPh>
    <rPh sb="9" eb="11">
      <t>ケイジョウ</t>
    </rPh>
    <phoneticPr fontId="1"/>
  </si>
  <si>
    <t>11月予定売上原価計上</t>
    <rPh sb="2" eb="3">
      <t>ツキ</t>
    </rPh>
    <rPh sb="3" eb="5">
      <t>ヨテイ</t>
    </rPh>
    <rPh sb="5" eb="7">
      <t>ウリアゲ</t>
    </rPh>
    <rPh sb="7" eb="9">
      <t>ゲンカ</t>
    </rPh>
    <rPh sb="9" eb="11">
      <t>ケイジョウ</t>
    </rPh>
    <phoneticPr fontId="1"/>
  </si>
  <si>
    <t>12月予定売上原価計上</t>
    <rPh sb="2" eb="3">
      <t>ツキ</t>
    </rPh>
    <rPh sb="3" eb="5">
      <t>ヨテイ</t>
    </rPh>
    <rPh sb="5" eb="7">
      <t>ウリアゲ</t>
    </rPh>
    <rPh sb="7" eb="9">
      <t>ゲンカ</t>
    </rPh>
    <rPh sb="9" eb="11">
      <t>ケイジョウ</t>
    </rPh>
    <phoneticPr fontId="1"/>
  </si>
  <si>
    <t>翌１月予定売上原価計上</t>
    <rPh sb="0" eb="1">
      <t>ヨク</t>
    </rPh>
    <rPh sb="2" eb="3">
      <t>ツキ</t>
    </rPh>
    <rPh sb="3" eb="5">
      <t>ヨテイ</t>
    </rPh>
    <rPh sb="5" eb="7">
      <t>ウリアゲ</t>
    </rPh>
    <rPh sb="7" eb="9">
      <t>ゲンカ</t>
    </rPh>
    <rPh sb="9" eb="11">
      <t>ケイジョウ</t>
    </rPh>
    <phoneticPr fontId="1"/>
  </si>
  <si>
    <t>翌２月予定売上原価計上</t>
    <rPh sb="0" eb="1">
      <t>ヨク</t>
    </rPh>
    <rPh sb="2" eb="3">
      <t>ツキ</t>
    </rPh>
    <rPh sb="3" eb="5">
      <t>ヨテイ</t>
    </rPh>
    <rPh sb="5" eb="7">
      <t>ウリアゲ</t>
    </rPh>
    <rPh sb="7" eb="9">
      <t>ゲンカ</t>
    </rPh>
    <rPh sb="9" eb="11">
      <t>ケイジョウ</t>
    </rPh>
    <phoneticPr fontId="1"/>
  </si>
  <si>
    <t>翌３月予定売上原価計上</t>
    <rPh sb="0" eb="1">
      <t>ヨク</t>
    </rPh>
    <rPh sb="2" eb="3">
      <t>ツキ</t>
    </rPh>
    <rPh sb="3" eb="5">
      <t>ヨテイ</t>
    </rPh>
    <rPh sb="5" eb="7">
      <t>ウリアゲ</t>
    </rPh>
    <rPh sb="7" eb="9">
      <t>ゲンカ</t>
    </rPh>
    <rPh sb="9" eb="11">
      <t>ケイジョウ</t>
    </rPh>
    <phoneticPr fontId="1"/>
  </si>
  <si>
    <t>4月販促費計上</t>
    <rPh sb="1" eb="2">
      <t>ツキ</t>
    </rPh>
    <rPh sb="2" eb="5">
      <t>ハンソクヒ</t>
    </rPh>
    <rPh sb="5" eb="7">
      <t>ケイジョウ</t>
    </rPh>
    <phoneticPr fontId="1"/>
  </si>
  <si>
    <t>５月販促費計上</t>
    <rPh sb="1" eb="2">
      <t>ツキ</t>
    </rPh>
    <rPh sb="2" eb="4">
      <t>ハンソク</t>
    </rPh>
    <rPh sb="4" eb="5">
      <t>ヒ</t>
    </rPh>
    <rPh sb="5" eb="7">
      <t>ケイジョウ</t>
    </rPh>
    <phoneticPr fontId="1"/>
  </si>
  <si>
    <t>6月販促費計上</t>
    <rPh sb="1" eb="2">
      <t>ツキ</t>
    </rPh>
    <rPh sb="2" eb="4">
      <t>ハンソク</t>
    </rPh>
    <rPh sb="4" eb="5">
      <t>ヒ</t>
    </rPh>
    <rPh sb="5" eb="7">
      <t>ケイジョウ</t>
    </rPh>
    <phoneticPr fontId="1"/>
  </si>
  <si>
    <t>7月販促費計上</t>
    <rPh sb="1" eb="2">
      <t>ツキ</t>
    </rPh>
    <rPh sb="2" eb="4">
      <t>ハンソク</t>
    </rPh>
    <rPh sb="4" eb="5">
      <t>ヒ</t>
    </rPh>
    <rPh sb="5" eb="7">
      <t>ケイジョウ</t>
    </rPh>
    <phoneticPr fontId="1"/>
  </si>
  <si>
    <t>8月販促費計上</t>
    <rPh sb="1" eb="2">
      <t>ツキ</t>
    </rPh>
    <rPh sb="2" eb="4">
      <t>ハンソク</t>
    </rPh>
    <rPh sb="4" eb="5">
      <t>ヒ</t>
    </rPh>
    <rPh sb="5" eb="7">
      <t>ケイジョウ</t>
    </rPh>
    <phoneticPr fontId="1"/>
  </si>
  <si>
    <t>9月販促費計上</t>
    <rPh sb="1" eb="2">
      <t>ツキ</t>
    </rPh>
    <rPh sb="2" eb="4">
      <t>ハンソク</t>
    </rPh>
    <rPh sb="4" eb="5">
      <t>ヒ</t>
    </rPh>
    <rPh sb="5" eb="7">
      <t>ケイジョウ</t>
    </rPh>
    <phoneticPr fontId="1"/>
  </si>
  <si>
    <t>10月販促費計上</t>
    <rPh sb="2" eb="3">
      <t>ツキ</t>
    </rPh>
    <rPh sb="3" eb="5">
      <t>ハンソク</t>
    </rPh>
    <rPh sb="5" eb="6">
      <t>ヒ</t>
    </rPh>
    <rPh sb="6" eb="8">
      <t>ケイジョウ</t>
    </rPh>
    <phoneticPr fontId="1"/>
  </si>
  <si>
    <t>11月販促費計上</t>
    <rPh sb="2" eb="3">
      <t>ツキ</t>
    </rPh>
    <rPh sb="3" eb="5">
      <t>ハンソク</t>
    </rPh>
    <rPh sb="5" eb="6">
      <t>ヒ</t>
    </rPh>
    <rPh sb="6" eb="8">
      <t>ケイジョウ</t>
    </rPh>
    <phoneticPr fontId="1"/>
  </si>
  <si>
    <t>12月販促費計上</t>
    <rPh sb="2" eb="3">
      <t>ツキ</t>
    </rPh>
    <rPh sb="3" eb="5">
      <t>ハンソク</t>
    </rPh>
    <rPh sb="5" eb="6">
      <t>ヒ</t>
    </rPh>
    <rPh sb="6" eb="8">
      <t>ケイジョウ</t>
    </rPh>
    <phoneticPr fontId="1"/>
  </si>
  <si>
    <t>翌１月販促費計上</t>
    <rPh sb="0" eb="1">
      <t>ヨク</t>
    </rPh>
    <rPh sb="2" eb="3">
      <t>ツキ</t>
    </rPh>
    <rPh sb="3" eb="5">
      <t>ハンソク</t>
    </rPh>
    <rPh sb="5" eb="6">
      <t>ヒ</t>
    </rPh>
    <rPh sb="6" eb="8">
      <t>ケイジョウ</t>
    </rPh>
    <phoneticPr fontId="1"/>
  </si>
  <si>
    <t>翌２月販促費計上</t>
    <rPh sb="0" eb="1">
      <t>ヨク</t>
    </rPh>
    <rPh sb="2" eb="3">
      <t>ツキ</t>
    </rPh>
    <rPh sb="3" eb="5">
      <t>ハンソク</t>
    </rPh>
    <rPh sb="5" eb="6">
      <t>ヒ</t>
    </rPh>
    <rPh sb="6" eb="8">
      <t>ケイジョウ</t>
    </rPh>
    <phoneticPr fontId="1"/>
  </si>
  <si>
    <t>翌３月販促費計上</t>
    <rPh sb="0" eb="1">
      <t>ヨク</t>
    </rPh>
    <rPh sb="2" eb="3">
      <t>ツキ</t>
    </rPh>
    <rPh sb="3" eb="5">
      <t>ハンソク</t>
    </rPh>
    <rPh sb="5" eb="6">
      <t>ヒ</t>
    </rPh>
    <rPh sb="6" eb="8">
      <t>ケイジョウ</t>
    </rPh>
    <phoneticPr fontId="1"/>
  </si>
  <si>
    <t>1A</t>
  </si>
  <si>
    <t>２A</t>
  </si>
  <si>
    <t>3A</t>
  </si>
  <si>
    <t>4A</t>
  </si>
  <si>
    <t>5A</t>
  </si>
  <si>
    <t>6A</t>
  </si>
  <si>
    <t>7A</t>
  </si>
  <si>
    <t>8A</t>
  </si>
  <si>
    <t>9A</t>
  </si>
  <si>
    <t>10A</t>
  </si>
  <si>
    <t>11A</t>
  </si>
  <si>
    <t>12A</t>
  </si>
  <si>
    <t>仮勘定</t>
    <rPh sb="0" eb="3">
      <t>カリカンジョウ</t>
    </rPh>
    <phoneticPr fontId="1"/>
  </si>
  <si>
    <t>営業部</t>
    <rPh sb="0" eb="3">
      <t>エイギョウブ</t>
    </rPh>
    <phoneticPr fontId="1"/>
  </si>
  <si>
    <t>4月人件費計上</t>
    <rPh sb="1" eb="2">
      <t>ツキ</t>
    </rPh>
    <rPh sb="2" eb="5">
      <t>ジンケンヒ</t>
    </rPh>
    <rPh sb="5" eb="7">
      <t>ケイジョウ</t>
    </rPh>
    <phoneticPr fontId="1"/>
  </si>
  <si>
    <t>５月人件費計上</t>
    <rPh sb="1" eb="2">
      <t>ツキ</t>
    </rPh>
    <rPh sb="2" eb="5">
      <t>ジンケンヒ</t>
    </rPh>
    <rPh sb="5" eb="7">
      <t>ケイジョウ</t>
    </rPh>
    <phoneticPr fontId="1"/>
  </si>
  <si>
    <t>６月人件費計上</t>
    <rPh sb="1" eb="2">
      <t>ツキ</t>
    </rPh>
    <rPh sb="2" eb="5">
      <t>ジンケンヒ</t>
    </rPh>
    <rPh sb="5" eb="7">
      <t>ケイジョウ</t>
    </rPh>
    <phoneticPr fontId="1"/>
  </si>
  <si>
    <t>７月人件費計上</t>
    <rPh sb="1" eb="2">
      <t>ツキ</t>
    </rPh>
    <rPh sb="2" eb="5">
      <t>ジンケンヒ</t>
    </rPh>
    <rPh sb="5" eb="7">
      <t>ケイジョウ</t>
    </rPh>
    <phoneticPr fontId="1"/>
  </si>
  <si>
    <t>８月人件費計上</t>
    <rPh sb="1" eb="2">
      <t>ツキ</t>
    </rPh>
    <rPh sb="2" eb="5">
      <t>ジンケンヒ</t>
    </rPh>
    <rPh sb="5" eb="7">
      <t>ケイジョウ</t>
    </rPh>
    <phoneticPr fontId="1"/>
  </si>
  <si>
    <t>９月人件費計上</t>
    <rPh sb="1" eb="2">
      <t>ツキ</t>
    </rPh>
    <rPh sb="2" eb="5">
      <t>ジンケンヒ</t>
    </rPh>
    <rPh sb="5" eb="7">
      <t>ケイジョウ</t>
    </rPh>
    <phoneticPr fontId="1"/>
  </si>
  <si>
    <t>10月人件費計上</t>
    <rPh sb="2" eb="3">
      <t>ツキ</t>
    </rPh>
    <rPh sb="3" eb="6">
      <t>ジンケンヒ</t>
    </rPh>
    <rPh sb="6" eb="8">
      <t>ケイジョウ</t>
    </rPh>
    <phoneticPr fontId="1"/>
  </si>
  <si>
    <t>11月人件費計上</t>
    <rPh sb="2" eb="3">
      <t>ツキ</t>
    </rPh>
    <rPh sb="3" eb="6">
      <t>ジンケンヒ</t>
    </rPh>
    <rPh sb="6" eb="8">
      <t>ケイジョウ</t>
    </rPh>
    <phoneticPr fontId="1"/>
  </si>
  <si>
    <t>12月人件費計上</t>
    <rPh sb="2" eb="3">
      <t>ツキ</t>
    </rPh>
    <rPh sb="3" eb="6">
      <t>ジンケンヒ</t>
    </rPh>
    <rPh sb="6" eb="8">
      <t>ケイジョウ</t>
    </rPh>
    <phoneticPr fontId="1"/>
  </si>
  <si>
    <t>翌1月人件費計上</t>
    <rPh sb="0" eb="1">
      <t>ヨク</t>
    </rPh>
    <rPh sb="2" eb="3">
      <t>ツキ</t>
    </rPh>
    <rPh sb="3" eb="6">
      <t>ジンケンヒ</t>
    </rPh>
    <rPh sb="6" eb="8">
      <t>ケイジョウ</t>
    </rPh>
    <phoneticPr fontId="1"/>
  </si>
  <si>
    <t>翌２月人件費計上</t>
    <rPh sb="0" eb="1">
      <t>ヨク</t>
    </rPh>
    <rPh sb="2" eb="3">
      <t>ツキ</t>
    </rPh>
    <rPh sb="3" eb="6">
      <t>ジンケンヒ</t>
    </rPh>
    <rPh sb="6" eb="8">
      <t>ケイジョウ</t>
    </rPh>
    <phoneticPr fontId="1"/>
  </si>
  <si>
    <t>翌３月人件費計上</t>
    <rPh sb="0" eb="1">
      <t>ヨク</t>
    </rPh>
    <rPh sb="2" eb="3">
      <t>ツキ</t>
    </rPh>
    <rPh sb="3" eb="6">
      <t>ジンケンヒ</t>
    </rPh>
    <rPh sb="6" eb="8">
      <t>ケイジョウ</t>
    </rPh>
    <phoneticPr fontId="1"/>
  </si>
  <si>
    <t>4月固定販管費計上</t>
    <rPh sb="1" eb="2">
      <t>ツキ</t>
    </rPh>
    <rPh sb="2" eb="4">
      <t>コテイ</t>
    </rPh>
    <rPh sb="4" eb="7">
      <t>ハンカンヒ</t>
    </rPh>
    <rPh sb="7" eb="9">
      <t>ケイジョウ</t>
    </rPh>
    <phoneticPr fontId="1"/>
  </si>
  <si>
    <t>５月固定販管費計上</t>
    <rPh sb="1" eb="2">
      <t>ツキ</t>
    </rPh>
    <rPh sb="2" eb="4">
      <t>コテイ</t>
    </rPh>
    <rPh sb="4" eb="7">
      <t>ハンカンヒ</t>
    </rPh>
    <rPh sb="7" eb="9">
      <t>ケイジョウ</t>
    </rPh>
    <phoneticPr fontId="1"/>
  </si>
  <si>
    <t>6月固定販管費計上</t>
    <rPh sb="1" eb="2">
      <t>ツキ</t>
    </rPh>
    <rPh sb="2" eb="4">
      <t>コテイ</t>
    </rPh>
    <rPh sb="4" eb="7">
      <t>ハンカンヒ</t>
    </rPh>
    <rPh sb="7" eb="9">
      <t>ケイジョウ</t>
    </rPh>
    <phoneticPr fontId="1"/>
  </si>
  <si>
    <t>7月固定販管費計上</t>
    <rPh sb="1" eb="2">
      <t>ツキ</t>
    </rPh>
    <rPh sb="2" eb="4">
      <t>コテイ</t>
    </rPh>
    <rPh sb="4" eb="7">
      <t>ハンカンヒ</t>
    </rPh>
    <rPh sb="7" eb="9">
      <t>ケイジョウ</t>
    </rPh>
    <phoneticPr fontId="1"/>
  </si>
  <si>
    <t>8月固定販管費計上</t>
    <rPh sb="1" eb="2">
      <t>ツキ</t>
    </rPh>
    <rPh sb="2" eb="4">
      <t>コテイ</t>
    </rPh>
    <rPh sb="4" eb="7">
      <t>ハンカンヒ</t>
    </rPh>
    <rPh sb="7" eb="9">
      <t>ケイジョウ</t>
    </rPh>
    <phoneticPr fontId="1"/>
  </si>
  <si>
    <t>9月固定販管費計上</t>
    <rPh sb="1" eb="2">
      <t>ツキ</t>
    </rPh>
    <rPh sb="2" eb="4">
      <t>コテイ</t>
    </rPh>
    <rPh sb="4" eb="7">
      <t>ハンカンヒ</t>
    </rPh>
    <rPh sb="7" eb="9">
      <t>ケイジョウ</t>
    </rPh>
    <phoneticPr fontId="1"/>
  </si>
  <si>
    <t>10月固定販管費計上</t>
    <rPh sb="2" eb="3">
      <t>ツキ</t>
    </rPh>
    <rPh sb="3" eb="5">
      <t>コテイ</t>
    </rPh>
    <rPh sb="5" eb="8">
      <t>ハンカンヒ</t>
    </rPh>
    <rPh sb="8" eb="10">
      <t>ケイジョウ</t>
    </rPh>
    <phoneticPr fontId="1"/>
  </si>
  <si>
    <t>11月固定販管費計上</t>
    <rPh sb="2" eb="3">
      <t>ツキ</t>
    </rPh>
    <rPh sb="3" eb="5">
      <t>コテイ</t>
    </rPh>
    <rPh sb="5" eb="8">
      <t>ハンカンヒ</t>
    </rPh>
    <rPh sb="8" eb="10">
      <t>ケイジョウ</t>
    </rPh>
    <phoneticPr fontId="1"/>
  </si>
  <si>
    <t>12月固定販管費計上</t>
    <rPh sb="2" eb="3">
      <t>ツキ</t>
    </rPh>
    <rPh sb="3" eb="5">
      <t>コテイ</t>
    </rPh>
    <rPh sb="5" eb="8">
      <t>ハンカンヒ</t>
    </rPh>
    <rPh sb="8" eb="10">
      <t>ケイジョウ</t>
    </rPh>
    <phoneticPr fontId="1"/>
  </si>
  <si>
    <t>翌１月固定販管費計上</t>
    <rPh sb="0" eb="1">
      <t>ヨク</t>
    </rPh>
    <rPh sb="2" eb="3">
      <t>ツキ</t>
    </rPh>
    <rPh sb="3" eb="5">
      <t>コテイ</t>
    </rPh>
    <rPh sb="5" eb="8">
      <t>ハンカンヒ</t>
    </rPh>
    <rPh sb="8" eb="10">
      <t>ケイジョウ</t>
    </rPh>
    <phoneticPr fontId="1"/>
  </si>
  <si>
    <t>翌２月固定販管費計上</t>
    <rPh sb="0" eb="1">
      <t>ヨク</t>
    </rPh>
    <rPh sb="2" eb="3">
      <t>ツキ</t>
    </rPh>
    <rPh sb="3" eb="5">
      <t>コテイ</t>
    </rPh>
    <rPh sb="5" eb="8">
      <t>ハンカンヒ</t>
    </rPh>
    <rPh sb="8" eb="10">
      <t>ケイジョウ</t>
    </rPh>
    <phoneticPr fontId="1"/>
  </si>
  <si>
    <t>翌３月固定販管費計上</t>
    <rPh sb="0" eb="1">
      <t>ヨク</t>
    </rPh>
    <rPh sb="2" eb="3">
      <t>ツキ</t>
    </rPh>
    <rPh sb="3" eb="5">
      <t>コテイ</t>
    </rPh>
    <rPh sb="5" eb="8">
      <t>ハンカンヒ</t>
    </rPh>
    <rPh sb="8" eb="10">
      <t>ケイジョウ</t>
    </rPh>
    <phoneticPr fontId="1"/>
  </si>
  <si>
    <r>
      <t xml:space="preserve">【ポイント】
</t>
    </r>
    <r>
      <rPr>
        <b/>
        <sz val="14"/>
        <color rgb="FFFF0000"/>
        <rFont val="メイリオ"/>
        <family val="3"/>
        <charset val="128"/>
      </rPr>
      <t>営業部の入力画面に登録された予算仕訳に基づいて、１年間の予算仕訳が自動計上される。非会計数値の予算仕訳も同様に自動計上される。</t>
    </r>
    <rPh sb="7" eb="10">
      <t>エイギョウブ</t>
    </rPh>
    <rPh sb="11" eb="15">
      <t>ニュウリョクガメン</t>
    </rPh>
    <rPh sb="16" eb="18">
      <t>トウロク</t>
    </rPh>
    <rPh sb="21" eb="23">
      <t>ヨサン</t>
    </rPh>
    <rPh sb="23" eb="25">
      <t>シワケ</t>
    </rPh>
    <rPh sb="26" eb="27">
      <t>モト</t>
    </rPh>
    <rPh sb="32" eb="34">
      <t>ネンカン</t>
    </rPh>
    <rPh sb="35" eb="37">
      <t>ヨサン</t>
    </rPh>
    <rPh sb="37" eb="39">
      <t>シワケ</t>
    </rPh>
    <rPh sb="40" eb="44">
      <t>ジドウケイジョウ</t>
    </rPh>
    <rPh sb="48" eb="53">
      <t>ヒカイケイスウチ</t>
    </rPh>
    <rPh sb="54" eb="58">
      <t>ヨサンシワケ</t>
    </rPh>
    <rPh sb="59" eb="61">
      <t>ドウヨウ</t>
    </rPh>
    <rPh sb="62" eb="66">
      <t>ジドウケイジョウ</t>
    </rPh>
    <phoneticPr fontId="1"/>
  </si>
  <si>
    <r>
      <t>【ポイント】
　</t>
    </r>
    <r>
      <rPr>
        <b/>
        <sz val="14"/>
        <color rgb="FFFF0000"/>
        <rFont val="メイリオ"/>
        <family val="3"/>
        <charset val="128"/>
      </rPr>
      <t>営業部の入力画面に登録された予算仕訳に基づいて、１年間の予算仕訳が自動計上され、営業部の科目別予算元帳に自動転記される。</t>
    </r>
    <rPh sb="8" eb="10">
      <t>エイギョウ</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phoneticPr fontId="1"/>
  </si>
  <si>
    <t>営業部_予算元帳より
自動転記</t>
    <rPh sb="0" eb="2">
      <t>エイギョウ</t>
    </rPh>
    <rPh sb="2" eb="3">
      <t>ブ</t>
    </rPh>
    <rPh sb="4" eb="6">
      <t>ヨサン</t>
    </rPh>
    <rPh sb="6" eb="8">
      <t>モトチョウ</t>
    </rPh>
    <rPh sb="11" eb="13">
      <t>ジドウ</t>
    </rPh>
    <rPh sb="13" eb="15">
      <t>テンキ</t>
    </rPh>
    <phoneticPr fontId="1"/>
  </si>
  <si>
    <t>⓵'</t>
    <phoneticPr fontId="1"/>
  </si>
  <si>
    <t>販売数量</t>
    <rPh sb="0" eb="4">
      <t>ハンバイスウリョウ</t>
    </rPh>
    <phoneticPr fontId="1"/>
  </si>
  <si>
    <t>営業部_予算元帳より
自動転記（非会計数値）</t>
    <rPh sb="0" eb="2">
      <t>エイギョウ</t>
    </rPh>
    <rPh sb="2" eb="3">
      <t>ブ</t>
    </rPh>
    <rPh sb="4" eb="6">
      <t>ヨサン</t>
    </rPh>
    <rPh sb="6" eb="8">
      <t>モトチョウ</t>
    </rPh>
    <rPh sb="11" eb="13">
      <t>ジドウ</t>
    </rPh>
    <rPh sb="13" eb="15">
      <t>テンキ</t>
    </rPh>
    <rPh sb="16" eb="21">
      <t>ヒカイケイスウチ</t>
    </rPh>
    <phoneticPr fontId="1"/>
  </si>
  <si>
    <t>⓵”</t>
    <phoneticPr fontId="1"/>
  </si>
  <si>
    <t>マスタ登録_計算科目定義（400 PL 売上高）÷
（701 KPI 販売数量）
＝（703平均販売単価）</t>
    <rPh sb="3" eb="5">
      <t>トウロク</t>
    </rPh>
    <rPh sb="6" eb="8">
      <t>ケイサン</t>
    </rPh>
    <rPh sb="8" eb="10">
      <t>カモク</t>
    </rPh>
    <rPh sb="10" eb="12">
      <t>テイギ</t>
    </rPh>
    <rPh sb="20" eb="22">
      <t>ウリアゲ</t>
    </rPh>
    <rPh sb="22" eb="23">
      <t>ダカ</t>
    </rPh>
    <rPh sb="35" eb="37">
      <t>ハンバイ</t>
    </rPh>
    <rPh sb="37" eb="39">
      <t>スウリョウ</t>
    </rPh>
    <rPh sb="46" eb="48">
      <t>ヘイキン</t>
    </rPh>
    <rPh sb="48" eb="50">
      <t>ハンバイ</t>
    </rPh>
    <rPh sb="50" eb="52">
      <t>タンカ</t>
    </rPh>
    <phoneticPr fontId="1"/>
  </si>
  <si>
    <t>マスタ登録_集計科目</t>
    <rPh sb="3" eb="5">
      <t>トウロク</t>
    </rPh>
    <rPh sb="6" eb="8">
      <t>シュウケイ</t>
    </rPh>
    <rPh sb="8" eb="10">
      <t>カモク</t>
    </rPh>
    <phoneticPr fontId="1"/>
  </si>
  <si>
    <t>限界利益率</t>
    <rPh sb="0" eb="4">
      <t>ゲンカイリエキ</t>
    </rPh>
    <rPh sb="4" eb="5">
      <t>リツ</t>
    </rPh>
    <phoneticPr fontId="1"/>
  </si>
  <si>
    <t>（C11A 限界利益）÷（400 売上高）×100＝（715限界利益率）</t>
    <rPh sb="6" eb="8">
      <t>ゲンカイ</t>
    </rPh>
    <rPh sb="8" eb="10">
      <t>リエキ</t>
    </rPh>
    <rPh sb="17" eb="20">
      <t>ウリアゲダカ</t>
    </rPh>
    <rPh sb="30" eb="34">
      <t>ゲンカイリエキ</t>
    </rPh>
    <rPh sb="34" eb="35">
      <t>リツ</t>
    </rPh>
    <phoneticPr fontId="1"/>
  </si>
  <si>
    <t>マスタ登録_計算科目定義
（C11A 限界利益）÷（400 売上高）×100
＝（715限界利益率）</t>
    <phoneticPr fontId="1"/>
  </si>
  <si>
    <t>Ｃ11B</t>
    <phoneticPr fontId="1"/>
  </si>
  <si>
    <t>（C110 営業利益）÷（400 売上高）×100＝（716営業利益率）</t>
    <rPh sb="6" eb="8">
      <t>エイギョウ</t>
    </rPh>
    <rPh sb="8" eb="10">
      <t>リエキ</t>
    </rPh>
    <rPh sb="17" eb="20">
      <t>ウリアゲダカ</t>
    </rPh>
    <rPh sb="30" eb="32">
      <t>エイギョウ</t>
    </rPh>
    <rPh sb="32" eb="34">
      <t>リエキ</t>
    </rPh>
    <rPh sb="34" eb="35">
      <t>リツ</t>
    </rPh>
    <phoneticPr fontId="1"/>
  </si>
  <si>
    <t>マスタ登録_計算科目定義
（C110 営業利益）÷
（400 売上高）×100
＝（716営業利益率）</t>
    <phoneticPr fontId="1"/>
  </si>
  <si>
    <t>部門別予算仕訳（自動計上）</t>
    <rPh sb="0" eb="3">
      <t>ブモンベツ</t>
    </rPh>
    <rPh sb="3" eb="5">
      <t>ヨサン</t>
    </rPh>
    <rPh sb="5" eb="7">
      <t>シワケ</t>
    </rPh>
    <rPh sb="8" eb="10">
      <t>ジドウ</t>
    </rPh>
    <rPh sb="10" eb="12">
      <t>ケイジョウ</t>
    </rPh>
    <phoneticPr fontId="1"/>
  </si>
  <si>
    <t>部門別予算元帳（自動転記）</t>
    <rPh sb="0" eb="3">
      <t>ブモンベツ</t>
    </rPh>
    <rPh sb="3" eb="5">
      <t>ヨサン</t>
    </rPh>
    <rPh sb="5" eb="7">
      <t>モトチョウ</t>
    </rPh>
    <rPh sb="8" eb="12">
      <t>ジドウテンキ</t>
    </rPh>
    <phoneticPr fontId="1"/>
  </si>
  <si>
    <t>営業部(出力)自動転記</t>
    <rPh sb="0" eb="3">
      <t>エイギョウブ</t>
    </rPh>
    <rPh sb="4" eb="5">
      <t>デ</t>
    </rPh>
    <rPh sb="5" eb="6">
      <t>チカラ</t>
    </rPh>
    <rPh sb="7" eb="9">
      <t>ジドウ</t>
    </rPh>
    <rPh sb="9" eb="11">
      <t>テンキ</t>
    </rPh>
    <phoneticPr fontId="1"/>
  </si>
  <si>
    <t>購買部（出力）自動転記</t>
    <rPh sb="0" eb="3">
      <t>コウバイブ</t>
    </rPh>
    <rPh sb="4" eb="6">
      <t>シュツリョク</t>
    </rPh>
    <rPh sb="7" eb="9">
      <t>ジドウ</t>
    </rPh>
    <rPh sb="9" eb="11">
      <t>テンキ</t>
    </rPh>
    <phoneticPr fontId="1"/>
  </si>
  <si>
    <t>管理部（出力）自動転記</t>
    <rPh sb="0" eb="2">
      <t>カンリ</t>
    </rPh>
    <rPh sb="2" eb="3">
      <t>ブ</t>
    </rPh>
    <rPh sb="4" eb="6">
      <t>シュツリョク</t>
    </rPh>
    <rPh sb="7" eb="9">
      <t>ジドウ</t>
    </rPh>
    <rPh sb="9" eb="11">
      <t>テンキ</t>
    </rPh>
    <phoneticPr fontId="1"/>
  </si>
  <si>
    <t>全社（出力）自動転記</t>
    <rPh sb="0" eb="2">
      <t>ゼンシャ</t>
    </rPh>
    <rPh sb="3" eb="5">
      <t>シュツリョク</t>
    </rPh>
    <rPh sb="6" eb="10">
      <t>ジドウテンキ</t>
    </rPh>
    <phoneticPr fontId="1"/>
  </si>
  <si>
    <t>調整組織（出力）自動転記</t>
    <rPh sb="0" eb="2">
      <t>チョウセイ</t>
    </rPh>
    <rPh sb="2" eb="4">
      <t>ソシキ</t>
    </rPh>
    <rPh sb="5" eb="7">
      <t>シュツリョク</t>
    </rPh>
    <rPh sb="8" eb="10">
      <t>ジドウ</t>
    </rPh>
    <rPh sb="10" eb="12">
      <t>テンキ</t>
    </rPh>
    <phoneticPr fontId="1"/>
  </si>
  <si>
    <t>解説省略</t>
    <rPh sb="0" eb="2">
      <t>カイセツ</t>
    </rPh>
    <rPh sb="2" eb="4">
      <t>ショウリャク</t>
    </rPh>
    <phoneticPr fontId="1"/>
  </si>
  <si>
    <r>
      <t>【出力画面】＜営業部＞月次部門別損益計画…【1’】</t>
    </r>
    <r>
      <rPr>
        <b/>
        <sz val="18"/>
        <color rgb="FFFF0000"/>
        <rFont val="メイリオ"/>
        <family val="3"/>
        <charset val="128"/>
      </rPr>
      <t>(部門別予算元帳より自動転記)</t>
    </r>
    <rPh sb="1" eb="2">
      <t>デ</t>
    </rPh>
    <rPh sb="2" eb="3">
      <t>リョク</t>
    </rPh>
    <rPh sb="3" eb="5">
      <t>ガメン</t>
    </rPh>
    <rPh sb="7" eb="10">
      <t>エイギョウブ</t>
    </rPh>
    <rPh sb="11" eb="13">
      <t>ゲツジ</t>
    </rPh>
    <rPh sb="13" eb="16">
      <t>ブモンベツ</t>
    </rPh>
    <rPh sb="16" eb="18">
      <t>ソンエキ</t>
    </rPh>
    <rPh sb="18" eb="20">
      <t>ケイカク</t>
    </rPh>
    <rPh sb="26" eb="29">
      <t>ブモンベツ</t>
    </rPh>
    <rPh sb="29" eb="31">
      <t>ヨサン</t>
    </rPh>
    <rPh sb="31" eb="33">
      <t>モトチョウ</t>
    </rPh>
    <rPh sb="35" eb="37">
      <t>ジドウ</t>
    </rPh>
    <rPh sb="37" eb="39">
      <t>テンキ</t>
    </rPh>
    <phoneticPr fontId="1"/>
  </si>
  <si>
    <t>社内取引を管理するための組織</t>
    <rPh sb="0" eb="2">
      <t>シャナイ</t>
    </rPh>
    <rPh sb="2" eb="4">
      <t>トリヒキ</t>
    </rPh>
    <rPh sb="5" eb="7">
      <t>カンリ</t>
    </rPh>
    <rPh sb="12" eb="14">
      <t>ソシキ</t>
    </rPh>
    <phoneticPr fontId="1"/>
  </si>
  <si>
    <t>第4-４問</t>
    <rPh sb="0" eb="1">
      <t>ダイ</t>
    </rPh>
    <rPh sb="4" eb="5">
      <t>モン</t>
    </rPh>
    <phoneticPr fontId="1"/>
  </si>
  <si>
    <t>部門別月次予算PL（その４-４）</t>
    <rPh sb="0" eb="3">
      <t>ブモンベツ</t>
    </rPh>
    <rPh sb="3" eb="5">
      <t>ゲツジ</t>
    </rPh>
    <rPh sb="5" eb="7">
      <t>ヨサン</t>
    </rPh>
    <phoneticPr fontId="1"/>
  </si>
  <si>
    <t>②予算会計システム（その2【営業部】：入力画面→予算仕訳→予算元帳→予算PL）</t>
    <rPh sb="1" eb="5">
      <t>ヨサンカイケイ</t>
    </rPh>
    <rPh sb="14" eb="17">
      <t>エイギョウブ</t>
    </rPh>
    <rPh sb="19" eb="21">
      <t>ニュウリョク</t>
    </rPh>
    <rPh sb="21" eb="23">
      <t>ガメン</t>
    </rPh>
    <rPh sb="24" eb="28">
      <t>ヨサンシワケ</t>
    </rPh>
    <rPh sb="29" eb="33">
      <t>ヨサンモトチョウ</t>
    </rPh>
    <rPh sb="34" eb="36">
      <t>ヨサン</t>
    </rPh>
    <phoneticPr fontId="1"/>
  </si>
  <si>
    <r>
      <t>【ポイント】
　</t>
    </r>
    <r>
      <rPr>
        <b/>
        <sz val="14"/>
        <color rgb="FFFF0000"/>
        <rFont val="メイリオ"/>
        <family val="3"/>
        <charset val="128"/>
      </rPr>
      <t>営業部の入力画面に登録された予算仕訳に基づいて、１年間の予算仕訳が自動計上され、営業部の科目別予算元帳に自動転記され、月次予算FS（PL）へ自動転記される。
　集計科目及び計算科目で計算値が自動表示される。　購買部、管理部及び調整組織並びに全社の予算仕訳→予算元帳→部門別予算PLは量が膨大になるので省略している。</t>
    </r>
    <rPh sb="8" eb="10">
      <t>エイギョウ</t>
    </rPh>
    <rPh sb="10" eb="11">
      <t>ブ</t>
    </rPh>
    <rPh sb="12" eb="14">
      <t>ニュウリョク</t>
    </rPh>
    <rPh sb="14" eb="16">
      <t>ガメン</t>
    </rPh>
    <rPh sb="17" eb="19">
      <t>トウロク</t>
    </rPh>
    <rPh sb="22" eb="24">
      <t>ヨサン</t>
    </rPh>
    <rPh sb="24" eb="26">
      <t>シワケ</t>
    </rPh>
    <rPh sb="27" eb="28">
      <t>モト</t>
    </rPh>
    <rPh sb="33" eb="35">
      <t>ネンカン</t>
    </rPh>
    <rPh sb="36" eb="38">
      <t>ヨサン</t>
    </rPh>
    <rPh sb="38" eb="40">
      <t>シワケ</t>
    </rPh>
    <rPh sb="41" eb="43">
      <t>ジドウ</t>
    </rPh>
    <rPh sb="43" eb="45">
      <t>ケイジョウ</t>
    </rPh>
    <rPh sb="48" eb="50">
      <t>エイギョウ</t>
    </rPh>
    <rPh sb="50" eb="51">
      <t>ブ</t>
    </rPh>
    <rPh sb="52" eb="54">
      <t>カモク</t>
    </rPh>
    <rPh sb="54" eb="55">
      <t>ベツ</t>
    </rPh>
    <rPh sb="55" eb="57">
      <t>ヨサン</t>
    </rPh>
    <rPh sb="57" eb="59">
      <t>モトチョウ</t>
    </rPh>
    <rPh sb="60" eb="62">
      <t>ジドウ</t>
    </rPh>
    <rPh sb="62" eb="64">
      <t>テンキ</t>
    </rPh>
    <rPh sb="67" eb="69">
      <t>ゲツジ</t>
    </rPh>
    <rPh sb="69" eb="71">
      <t>ヨサン</t>
    </rPh>
    <rPh sb="78" eb="82">
      <t>ジドウテンキ</t>
    </rPh>
    <rPh sb="88" eb="90">
      <t>シュウケイ</t>
    </rPh>
    <rPh sb="90" eb="92">
      <t>カモク</t>
    </rPh>
    <rPh sb="92" eb="93">
      <t>オヨ</t>
    </rPh>
    <rPh sb="94" eb="96">
      <t>ケイサン</t>
    </rPh>
    <rPh sb="96" eb="98">
      <t>カモク</t>
    </rPh>
    <rPh sb="99" eb="102">
      <t>ケイサンチ</t>
    </rPh>
    <rPh sb="103" eb="105">
      <t>ジドウ</t>
    </rPh>
    <rPh sb="105" eb="107">
      <t>ヒョウジ</t>
    </rPh>
    <rPh sb="112" eb="115">
      <t>コウバイブ</t>
    </rPh>
    <rPh sb="116" eb="119">
      <t>カンリブ</t>
    </rPh>
    <rPh sb="119" eb="120">
      <t>オヨ</t>
    </rPh>
    <rPh sb="121" eb="125">
      <t>チョウセイソシキ</t>
    </rPh>
    <rPh sb="125" eb="126">
      <t>ナラ</t>
    </rPh>
    <rPh sb="128" eb="130">
      <t>ゼンシャ</t>
    </rPh>
    <rPh sb="131" eb="133">
      <t>ヨサン</t>
    </rPh>
    <rPh sb="133" eb="135">
      <t>シワケ</t>
    </rPh>
    <rPh sb="136" eb="140">
      <t>ヨサンモトチョウ</t>
    </rPh>
    <rPh sb="141" eb="144">
      <t>ブモンベツ</t>
    </rPh>
    <rPh sb="144" eb="146">
      <t>ヨサン</t>
    </rPh>
    <rPh sb="149" eb="150">
      <t>リョウ</t>
    </rPh>
    <rPh sb="151" eb="153">
      <t>ボウダイ</t>
    </rPh>
    <rPh sb="158" eb="160">
      <t>ショウリャク</t>
    </rPh>
    <phoneticPr fontId="1"/>
  </si>
  <si>
    <t>千円／</t>
    <phoneticPr fontId="1"/>
  </si>
  <si>
    <t>千円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</si>
</sst>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0;&quot;△ &quot;#,##0.0"/>
    <numFmt numFmtId="180" formatCode="0_);[Red]\(0\)"/>
    <numFmt numFmtId="181" formatCode="#,##0_ "/>
  </numFmts>
  <fonts count="3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1"/>
      <color theme="1"/>
      <name val="メイリオ"/>
      <family val="3"/>
      <charset val="128"/>
    </font>
    <font>
      <b/>
      <sz val="11"/>
      <color rgb="FFFF0000"/>
      <name val="メイリオ"/>
      <family val="3"/>
      <charset val="128"/>
    </font>
    <font>
      <b/>
      <sz val="12"/>
      <color theme="1"/>
      <name val="メイリオ"/>
      <family val="3"/>
      <charset val="128"/>
    </font>
    <font>
      <b/>
      <sz val="18"/>
      <color rgb="FFFF0000"/>
      <name val="メイリオ"/>
      <family val="3"/>
      <charset val="128"/>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43">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0" borderId="0" xfId="0" applyNumberFormat="1"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28" fillId="2" borderId="16"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3" fillId="0" borderId="0"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40" xfId="0" applyFont="1" applyBorder="1" applyAlignment="1">
      <alignment horizontal="center" vertical="center"/>
    </xf>
    <xf numFmtId="0" fontId="8" fillId="0" borderId="12"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2" fillId="0" borderId="15" xfId="0" applyFont="1" applyBorder="1">
      <alignment vertical="center"/>
    </xf>
    <xf numFmtId="176" fontId="7" fillId="0" borderId="0" xfId="0" applyNumberFormat="1" applyFont="1" applyBorder="1" applyAlignment="1">
      <alignment horizontal="right" vertical="center"/>
    </xf>
    <xf numFmtId="176" fontId="8" fillId="15" borderId="1" xfId="0" applyNumberFormat="1" applyFont="1" applyFill="1" applyBorder="1">
      <alignment vertical="center"/>
    </xf>
    <xf numFmtId="0" fontId="7" fillId="0" borderId="2"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2" borderId="26"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11" xfId="0" applyFont="1" applyBorder="1" applyAlignment="1">
      <alignment horizontal="center" vertical="center"/>
    </xf>
    <xf numFmtId="0" fontId="3" fillId="2" borderId="26" xfId="0" applyFont="1" applyFill="1" applyBorder="1" applyAlignment="1">
      <alignment horizontal="left" vertical="center"/>
    </xf>
    <xf numFmtId="0" fontId="3" fillId="2" borderId="13" xfId="0" applyFont="1" applyFill="1" applyBorder="1" applyAlignment="1">
      <alignment horizontal="left" vertical="center"/>
    </xf>
    <xf numFmtId="0" fontId="4" fillId="0" borderId="0" xfId="0" applyFont="1" applyBorder="1" applyAlignment="1">
      <alignment horizontal="center" vertical="center" shrinkToFit="1"/>
    </xf>
    <xf numFmtId="0" fontId="4" fillId="0" borderId="0" xfId="0" applyFont="1" applyBorder="1" applyAlignment="1">
      <alignment horizontal="center" vertical="center"/>
    </xf>
    <xf numFmtId="176" fontId="8" fillId="0" borderId="44" xfId="0" applyNumberFormat="1" applyFont="1" applyBorder="1">
      <alignment vertical="center"/>
    </xf>
    <xf numFmtId="0" fontId="7" fillId="0" borderId="46" xfId="0" applyFont="1" applyBorder="1" applyAlignment="1">
      <alignment horizontal="center" vertical="center"/>
    </xf>
    <xf numFmtId="0" fontId="7" fillId="0" borderId="26" xfId="0" applyFont="1" applyBorder="1">
      <alignment vertical="center"/>
    </xf>
    <xf numFmtId="176" fontId="8" fillId="2" borderId="44" xfId="0" applyNumberFormat="1" applyFont="1" applyFill="1" applyBorder="1">
      <alignment vertical="center"/>
    </xf>
    <xf numFmtId="179" fontId="8" fillId="0" borderId="44" xfId="0" applyNumberFormat="1" applyFont="1" applyBorder="1">
      <alignment vertical="center"/>
    </xf>
    <xf numFmtId="176" fontId="8" fillId="10" borderId="44" xfId="0" applyNumberFormat="1" applyFont="1" applyFill="1" applyBorder="1">
      <alignment vertical="center"/>
    </xf>
    <xf numFmtId="0" fontId="3" fillId="0" borderId="43" xfId="0" applyFont="1" applyBorder="1" applyAlignment="1">
      <alignment horizontal="center" vertical="center"/>
    </xf>
    <xf numFmtId="0" fontId="3" fillId="2" borderId="43" xfId="0" applyFont="1" applyFill="1" applyBorder="1" applyAlignment="1">
      <alignment horizontal="left" vertical="center"/>
    </xf>
    <xf numFmtId="0" fontId="3" fillId="2" borderId="43" xfId="0" applyFont="1" applyFill="1" applyBorder="1" applyAlignment="1">
      <alignment horizontal="center" vertical="center"/>
    </xf>
    <xf numFmtId="176" fontId="8" fillId="0" borderId="44" xfId="0" applyNumberFormat="1" applyFont="1" applyBorder="1" applyAlignment="1">
      <alignment vertical="center" shrinkToFit="1"/>
    </xf>
    <xf numFmtId="0" fontId="21" fillId="5" borderId="12" xfId="0" applyFont="1" applyFill="1" applyBorder="1" applyAlignment="1">
      <alignment horizontal="left"/>
    </xf>
    <xf numFmtId="0" fontId="2" fillId="0" borderId="0" xfId="0" applyFont="1" applyBorder="1" applyAlignment="1">
      <alignment horizontal="right" vertical="center"/>
    </xf>
    <xf numFmtId="56" fontId="3" fillId="0" borderId="40" xfId="0" applyNumberFormat="1" applyFont="1" applyBorder="1" applyAlignment="1">
      <alignment horizontal="center" vertical="center"/>
    </xf>
    <xf numFmtId="176" fontId="8" fillId="0" borderId="0" xfId="0" applyNumberFormat="1" applyFont="1" applyFill="1" applyBorder="1">
      <alignment vertical="center"/>
    </xf>
    <xf numFmtId="0" fontId="13" fillId="5" borderId="0" xfId="0" applyFont="1" applyFill="1" applyBorder="1" applyAlignment="1"/>
    <xf numFmtId="176" fontId="8" fillId="15" borderId="44" xfId="0" applyNumberFormat="1" applyFont="1" applyFill="1" applyBorder="1">
      <alignment vertical="center"/>
    </xf>
    <xf numFmtId="176" fontId="8" fillId="15" borderId="46" xfId="0" applyNumberFormat="1" applyFont="1" applyFill="1" applyBorder="1">
      <alignment vertical="center"/>
    </xf>
    <xf numFmtId="176" fontId="8" fillId="0" borderId="46" xfId="0" applyNumberFormat="1" applyFont="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0" fontId="7" fillId="0" borderId="45" xfId="0" applyFont="1" applyBorder="1" applyAlignment="1">
      <alignment horizontal="center" vertical="center"/>
    </xf>
    <xf numFmtId="0" fontId="7" fillId="0" borderId="4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4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5" xfId="0" applyFont="1" applyFill="1" applyBorder="1" applyAlignment="1">
      <alignment horizontal="center" vertical="center" wrapText="1"/>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2" xfId="0" applyFont="1" applyBorder="1" applyAlignment="1">
      <alignment horizontal="center" vertical="center"/>
    </xf>
    <xf numFmtId="0" fontId="8" fillId="0" borderId="33" xfId="0" applyFont="1" applyBorder="1" applyAlignment="1">
      <alignment horizontal="center" vertical="center"/>
    </xf>
    <xf numFmtId="0" fontId="8" fillId="0" borderId="43"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9" xfId="0" applyFont="1" applyFill="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7" fillId="3" borderId="1" xfId="0" applyFont="1" applyFill="1" applyBorder="1" applyAlignment="1">
      <alignment horizontal="center" vertical="center"/>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6" fillId="4" borderId="12" xfId="0" applyFont="1" applyFill="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 fillId="2" borderId="25" xfId="0" applyFont="1" applyFill="1" applyBorder="1" applyAlignment="1">
      <alignment horizontal="left" vertical="center" wrapText="1"/>
    </xf>
    <xf numFmtId="0" fontId="3" fillId="2" borderId="24" xfId="0" applyFont="1" applyFill="1" applyBorder="1" applyAlignment="1">
      <alignment horizontal="left" vertical="center"/>
    </xf>
    <xf numFmtId="0" fontId="3" fillId="2" borderId="26" xfId="0" applyFont="1" applyFill="1" applyBorder="1" applyAlignment="1">
      <alignment horizontal="left" vertical="center"/>
    </xf>
    <xf numFmtId="0" fontId="3" fillId="2" borderId="12" xfId="0" applyFont="1" applyFill="1" applyBorder="1" applyAlignment="1">
      <alignment horizontal="left" vertical="center"/>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3" fillId="2" borderId="42" xfId="0" applyFont="1" applyFill="1" applyBorder="1" applyAlignment="1">
      <alignment horizontal="left" vertical="center"/>
    </xf>
    <xf numFmtId="0" fontId="3" fillId="2" borderId="33" xfId="0" applyFont="1" applyFill="1" applyBorder="1" applyAlignment="1">
      <alignment horizontal="left" vertical="center"/>
    </xf>
    <xf numFmtId="0" fontId="3" fillId="2" borderId="43" xfId="0" applyFont="1" applyFill="1" applyBorder="1" applyAlignment="1">
      <alignment horizontal="left" vertical="center"/>
    </xf>
    <xf numFmtId="0" fontId="10" fillId="5" borderId="12" xfId="0" applyFont="1" applyFill="1" applyBorder="1" applyAlignment="1">
      <alignment horizontal="left"/>
    </xf>
    <xf numFmtId="0" fontId="10" fillId="5" borderId="0" xfId="0" applyFont="1" applyFill="1" applyBorder="1" applyAlignment="1">
      <alignment horizontal="left"/>
    </xf>
    <xf numFmtId="178" fontId="13" fillId="5" borderId="0" xfId="0" applyNumberFormat="1" applyFont="1" applyFill="1" applyBorder="1" applyAlignment="1">
      <alignment horizontal="left"/>
    </xf>
    <xf numFmtId="180" fontId="13" fillId="5" borderId="0" xfId="0" applyNumberFormat="1"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2" borderId="22" xfId="0" applyFont="1" applyFill="1" applyBorder="1" applyAlignment="1">
      <alignment horizontal="center" vertical="center"/>
    </xf>
    <xf numFmtId="0" fontId="3" fillId="3" borderId="22" xfId="0" applyFont="1" applyFill="1" applyBorder="1" applyAlignment="1">
      <alignment horizontal="center"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3" fillId="0" borderId="5" xfId="0" applyFont="1" applyBorder="1" applyAlignment="1">
      <alignment horizontal="center" vertical="center" shrinkToFit="1"/>
    </xf>
    <xf numFmtId="0" fontId="3" fillId="0" borderId="7" xfId="0" applyFont="1" applyBorder="1" applyAlignment="1">
      <alignment horizontal="center" vertical="center" shrinkToFit="1"/>
    </xf>
    <xf numFmtId="0" fontId="3" fillId="12" borderId="5" xfId="0" applyFont="1" applyFill="1" applyBorder="1" applyAlignment="1">
      <alignment horizontal="right" vertical="center"/>
    </xf>
    <xf numFmtId="0" fontId="3" fillId="12" borderId="7" xfId="0" applyFont="1" applyFill="1" applyBorder="1" applyAlignment="1">
      <alignment horizontal="right"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 fillId="0" borderId="37"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9" xfId="0" applyFont="1" applyBorder="1" applyAlignment="1">
      <alignment horizontal="center" vertical="center" shrinkToFit="1"/>
    </xf>
    <xf numFmtId="176" fontId="8" fillId="0" borderId="5" xfId="0" applyNumberFormat="1" applyFont="1" applyBorder="1" applyAlignment="1">
      <alignment vertical="center"/>
    </xf>
    <xf numFmtId="176" fontId="8" fillId="0" borderId="6" xfId="0" applyNumberFormat="1" applyFont="1" applyBorder="1" applyAlignment="1">
      <alignment vertical="center"/>
    </xf>
    <xf numFmtId="176" fontId="8" fillId="0" borderId="7" xfId="0" applyNumberFormat="1" applyFont="1" applyBorder="1" applyAlignment="1">
      <alignment vertical="center"/>
    </xf>
    <xf numFmtId="176" fontId="3" fillId="12" borderId="5" xfId="0" applyNumberFormat="1" applyFont="1" applyFill="1" applyBorder="1" applyAlignment="1">
      <alignment horizontal="right" vertical="center"/>
    </xf>
    <xf numFmtId="176" fontId="3" fillId="12" borderId="7" xfId="0" applyNumberFormat="1" applyFont="1" applyFill="1" applyBorder="1" applyAlignment="1">
      <alignment horizontal="right" vertical="center"/>
    </xf>
    <xf numFmtId="181" fontId="8" fillId="0" borderId="5" xfId="0" applyNumberFormat="1" applyFont="1" applyBorder="1" applyAlignment="1">
      <alignment vertical="center"/>
    </xf>
    <xf numFmtId="181" fontId="8" fillId="0" borderId="6" xfId="0" applyNumberFormat="1" applyFont="1" applyBorder="1" applyAlignment="1">
      <alignment vertical="center"/>
    </xf>
    <xf numFmtId="181" fontId="8" fillId="0" borderId="7" xfId="0" applyNumberFormat="1" applyFont="1" applyBorder="1" applyAlignment="1">
      <alignment vertical="center"/>
    </xf>
    <xf numFmtId="176" fontId="8" fillId="14" borderId="5" xfId="0" applyNumberFormat="1" applyFont="1" applyFill="1" applyBorder="1" applyAlignment="1">
      <alignment horizontal="right" vertical="center"/>
    </xf>
    <xf numFmtId="176" fontId="8" fillId="14"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0" fillId="0" borderId="30" xfId="0" applyFont="1" applyBorder="1" applyAlignment="1">
      <alignment horizontal="center" vertical="center"/>
    </xf>
    <xf numFmtId="0" fontId="30" fillId="0" borderId="31" xfId="0" applyFont="1" applyBorder="1" applyAlignment="1">
      <alignment horizontal="center" vertical="center"/>
    </xf>
    <xf numFmtId="0" fontId="30" fillId="0" borderId="32" xfId="0" applyFont="1" applyBorder="1" applyAlignment="1">
      <alignment horizontal="center" vertical="center"/>
    </xf>
    <xf numFmtId="0" fontId="30" fillId="0" borderId="34" xfId="0" applyFont="1" applyBorder="1" applyAlignment="1">
      <alignment horizontal="center" vertical="center"/>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0" fontId="3" fillId="0" borderId="47"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178" fontId="13" fillId="5" borderId="0" xfId="0" applyNumberFormat="1" applyFont="1" applyFill="1" applyBorder="1" applyAlignment="1">
      <alignment horizontal="left" shrinkToFit="1"/>
    </xf>
    <xf numFmtId="176" fontId="3" fillId="2" borderId="5" xfId="0" applyNumberFormat="1" applyFont="1" applyFill="1" applyBorder="1" applyAlignment="1">
      <alignment horizontal="right" vertical="center"/>
    </xf>
    <xf numFmtId="0" fontId="3" fillId="2" borderId="7" xfId="0" applyFont="1" applyFill="1" applyBorder="1" applyAlignment="1">
      <alignment horizontal="righ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6" fontId="3" fillId="13" borderId="5" xfId="0" applyNumberFormat="1" applyFont="1" applyFill="1" applyBorder="1" applyAlignment="1">
      <alignment horizontal="right" vertical="center"/>
    </xf>
    <xf numFmtId="176" fontId="3" fillId="13" borderId="7" xfId="0" applyNumberFormat="1" applyFont="1" applyFill="1" applyBorder="1" applyAlignment="1">
      <alignment horizontal="right" vertical="center"/>
    </xf>
    <xf numFmtId="0" fontId="3" fillId="13" borderId="7" xfId="0" applyFont="1" applyFill="1" applyBorder="1" applyAlignment="1">
      <alignment horizontal="right" vertical="center"/>
    </xf>
    <xf numFmtId="0" fontId="3" fillId="0" borderId="6" xfId="0" applyFont="1" applyBorder="1" applyAlignment="1">
      <alignment horizontal="center" vertical="center" shrinkToFit="1"/>
    </xf>
    <xf numFmtId="0" fontId="8" fillId="0" borderId="25"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3" fillId="0" borderId="1" xfId="0" applyFont="1" applyBorder="1" applyAlignment="1">
      <alignment horizontal="center" vertical="center"/>
    </xf>
    <xf numFmtId="0" fontId="4" fillId="0" borderId="5" xfId="0" applyFont="1" applyBorder="1" applyAlignment="1">
      <alignment horizontal="center" vertical="center" shrinkToFit="1"/>
    </xf>
    <xf numFmtId="0" fontId="4" fillId="0" borderId="7" xfId="0" applyFont="1" applyBorder="1" applyAlignment="1">
      <alignment horizontal="center" vertical="center" shrinkToFit="1"/>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22" xfId="0" applyFont="1" applyFill="1" applyBorder="1" applyAlignment="1">
      <alignment horizontal="center" vertical="center"/>
    </xf>
    <xf numFmtId="0" fontId="8" fillId="15" borderId="5" xfId="0" applyFont="1" applyFill="1" applyBorder="1" applyAlignment="1">
      <alignment horizontal="center" vertical="center"/>
    </xf>
    <xf numFmtId="0" fontId="8" fillId="15" borderId="6" xfId="0" applyFont="1" applyFill="1" applyBorder="1" applyAlignment="1">
      <alignment horizontal="center" vertical="center"/>
    </xf>
    <xf numFmtId="0" fontId="8" fillId="15" borderId="7" xfId="0" applyFont="1" applyFill="1" applyBorder="1" applyAlignment="1">
      <alignment horizontal="center" vertical="center"/>
    </xf>
    <xf numFmtId="0" fontId="8" fillId="0" borderId="2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32" t="s">
        <v>31</v>
      </c>
      <c r="D1" s="132"/>
      <c r="E1" s="132"/>
      <c r="F1" s="132"/>
      <c r="G1" s="132"/>
      <c r="H1" s="132"/>
      <c r="I1" s="132"/>
      <c r="J1" s="132"/>
      <c r="K1" s="132"/>
      <c r="L1" s="132"/>
      <c r="M1" s="132"/>
      <c r="N1" s="13"/>
    </row>
    <row r="2" spans="2:16" ht="31.5" x14ac:dyDescent="0.55000000000000004">
      <c r="B2" s="13"/>
      <c r="C2" s="131" t="s">
        <v>29</v>
      </c>
      <c r="D2" s="131"/>
      <c r="E2" s="131"/>
      <c r="F2" s="131"/>
      <c r="G2" s="131"/>
      <c r="H2" s="131"/>
      <c r="I2" s="131"/>
      <c r="J2" s="131"/>
      <c r="K2" s="131"/>
      <c r="L2" s="131"/>
      <c r="M2" s="131"/>
      <c r="N2" s="13"/>
    </row>
    <row r="3" spans="2:16" x14ac:dyDescent="0.55000000000000004">
      <c r="B3" s="23"/>
      <c r="C3" s="24"/>
      <c r="D3" s="24"/>
      <c r="E3" s="24"/>
      <c r="F3" s="24"/>
      <c r="G3" s="24"/>
      <c r="H3" s="24"/>
      <c r="I3" s="24"/>
      <c r="J3" s="24"/>
      <c r="K3" s="24"/>
      <c r="L3" s="24"/>
      <c r="M3" s="24"/>
      <c r="N3" s="25"/>
    </row>
    <row r="4" spans="2:16" ht="80.5" customHeight="1" x14ac:dyDescent="0.6">
      <c r="B4" s="26"/>
      <c r="C4" s="133" t="s">
        <v>32</v>
      </c>
      <c r="D4" s="134"/>
      <c r="E4" s="134"/>
      <c r="F4" s="134"/>
      <c r="G4" s="134"/>
      <c r="H4" s="134"/>
      <c r="I4" s="134"/>
      <c r="J4" s="134"/>
      <c r="K4" s="134"/>
      <c r="L4" s="134"/>
      <c r="M4" s="134"/>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135" t="s">
        <v>36</v>
      </c>
      <c r="D7" s="136"/>
      <c r="E7" s="136"/>
      <c r="F7" s="136"/>
      <c r="G7" s="136"/>
      <c r="H7" s="136"/>
      <c r="I7" s="136"/>
      <c r="J7" s="136"/>
      <c r="K7" s="136"/>
      <c r="L7" s="136"/>
      <c r="M7" s="136"/>
      <c r="N7" s="16"/>
    </row>
    <row r="8" spans="2:16" ht="331" customHeight="1" x14ac:dyDescent="0.55000000000000004">
      <c r="B8" s="14"/>
      <c r="C8" s="135" t="s">
        <v>37</v>
      </c>
      <c r="D8" s="135"/>
      <c r="E8" s="135"/>
      <c r="F8" s="135"/>
      <c r="G8" s="135"/>
      <c r="H8" s="135"/>
      <c r="I8" s="135"/>
      <c r="J8" s="135"/>
      <c r="K8" s="135"/>
      <c r="L8" s="135"/>
      <c r="M8" s="135"/>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135" t="s">
        <v>38</v>
      </c>
      <c r="D10" s="136"/>
      <c r="E10" s="136"/>
      <c r="F10" s="136"/>
      <c r="G10" s="136"/>
      <c r="H10" s="136"/>
      <c r="I10" s="136"/>
      <c r="J10" s="136"/>
      <c r="K10" s="136"/>
      <c r="L10" s="136"/>
      <c r="M10" s="136"/>
      <c r="N10" s="16"/>
    </row>
    <row r="11" spans="2:16" ht="139.75" customHeight="1" x14ac:dyDescent="0.55000000000000004">
      <c r="B11" s="17"/>
      <c r="C11" s="129" t="s">
        <v>39</v>
      </c>
      <c r="D11" s="130"/>
      <c r="E11" s="130"/>
      <c r="F11" s="130"/>
      <c r="G11" s="130"/>
      <c r="H11" s="130"/>
      <c r="I11" s="130"/>
      <c r="J11" s="130"/>
      <c r="K11" s="130"/>
      <c r="L11" s="130"/>
      <c r="M11" s="130"/>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53"/>
  <sheetViews>
    <sheetView showGridLines="0" zoomScale="60" zoomScaleNormal="60" workbookViewId="0"/>
  </sheetViews>
  <sheetFormatPr defaultRowHeight="18" x14ac:dyDescent="0.55000000000000004"/>
  <cols>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27</v>
      </c>
      <c r="C1" s="5"/>
      <c r="D1" s="5"/>
      <c r="E1" s="5"/>
      <c r="F1" s="5"/>
      <c r="G1" s="5"/>
      <c r="H1" s="5"/>
      <c r="I1" s="5"/>
      <c r="J1" s="5"/>
      <c r="K1" s="6"/>
      <c r="L1" s="6"/>
      <c r="M1" s="6"/>
      <c r="N1" s="6"/>
      <c r="O1" s="6"/>
      <c r="P1" s="6"/>
      <c r="Q1" s="6"/>
      <c r="R1" s="6"/>
      <c r="S1" s="34"/>
      <c r="T1" s="34"/>
    </row>
    <row r="2" spans="2:20" s="1" customFormat="1" ht="38" x14ac:dyDescent="1.25">
      <c r="B2" s="159" t="s">
        <v>28</v>
      </c>
      <c r="C2" s="159"/>
      <c r="D2" s="159"/>
      <c r="E2" s="159"/>
      <c r="F2" s="159"/>
      <c r="G2" s="159"/>
      <c r="H2" s="159"/>
      <c r="I2" s="159"/>
      <c r="J2" s="206" t="str">
        <f>A①_営業部_入力!J2</f>
        <v>第4-４問</v>
      </c>
      <c r="K2" s="206"/>
      <c r="L2" s="213" t="str">
        <f>A①_営業部_入力!M2</f>
        <v>部門別月次予算PL（その４-４）</v>
      </c>
      <c r="M2" s="213"/>
      <c r="N2" s="213"/>
      <c r="O2" s="213"/>
      <c r="P2" s="213"/>
      <c r="Q2" s="213"/>
      <c r="R2" s="213"/>
      <c r="S2" s="213"/>
      <c r="T2" s="213"/>
    </row>
    <row r="3" spans="2:20" s="1" customFormat="1" ht="31.5" x14ac:dyDescent="1.05">
      <c r="B3" s="30" t="s">
        <v>482</v>
      </c>
      <c r="C3" s="30"/>
      <c r="D3" s="8"/>
      <c r="E3" s="8"/>
      <c r="F3" s="8"/>
      <c r="G3" s="8"/>
      <c r="H3" s="8"/>
      <c r="I3" s="8"/>
      <c r="J3" s="42"/>
      <c r="K3" s="42"/>
      <c r="L3" s="9"/>
      <c r="M3" s="9"/>
      <c r="N3" s="42"/>
      <c r="O3" s="42"/>
      <c r="P3" s="42" t="s">
        <v>56</v>
      </c>
      <c r="Q3" s="9"/>
      <c r="R3" s="9"/>
      <c r="S3" s="8"/>
      <c r="T3" s="10"/>
    </row>
    <row r="4" spans="2:20" s="1" customFormat="1" ht="22.5" x14ac:dyDescent="0.55000000000000004">
      <c r="B4" s="214" t="s">
        <v>0</v>
      </c>
      <c r="C4" s="214"/>
      <c r="D4" s="214"/>
      <c r="E4" s="214"/>
      <c r="F4" s="214"/>
      <c r="G4" s="214"/>
      <c r="H4" s="214"/>
      <c r="I4" s="214"/>
      <c r="J4" s="214"/>
      <c r="K4" s="214"/>
      <c r="L4" s="214"/>
      <c r="M4" s="214"/>
      <c r="N4" s="214"/>
      <c r="O4" s="214"/>
      <c r="P4" s="214"/>
      <c r="Q4" s="214"/>
      <c r="R4" s="214"/>
      <c r="S4" s="214"/>
      <c r="T4" s="214"/>
    </row>
    <row r="5" spans="2:20" s="1" customFormat="1" ht="46.75" customHeight="1" x14ac:dyDescent="0.55000000000000004">
      <c r="B5" s="215" t="s">
        <v>194</v>
      </c>
      <c r="C5" s="215"/>
      <c r="D5" s="215"/>
      <c r="E5" s="215"/>
      <c r="F5" s="215"/>
      <c r="G5" s="215"/>
      <c r="H5" s="215"/>
      <c r="I5" s="215"/>
      <c r="J5" s="215"/>
      <c r="K5" s="215"/>
      <c r="L5" s="215"/>
      <c r="M5" s="215"/>
      <c r="N5" s="215"/>
      <c r="O5" s="215"/>
      <c r="P5" s="215"/>
      <c r="Q5" s="215"/>
      <c r="R5" s="215"/>
      <c r="S5" s="215"/>
      <c r="T5" s="215"/>
    </row>
    <row r="6" spans="2:20" s="1" customFormat="1" thickBot="1" x14ac:dyDescent="0.6"/>
    <row r="7" spans="2:20" s="1" customFormat="1" ht="29" thickBot="1" x14ac:dyDescent="0.6">
      <c r="B7" s="11">
        <v>2</v>
      </c>
      <c r="C7" s="216" t="s">
        <v>195</v>
      </c>
      <c r="D7" s="216"/>
      <c r="E7" s="216"/>
      <c r="F7" s="11">
        <v>1</v>
      </c>
      <c r="G7" s="158" t="s">
        <v>196</v>
      </c>
      <c r="H7" s="158"/>
      <c r="I7" s="158"/>
      <c r="J7" s="217" t="s">
        <v>197</v>
      </c>
      <c r="K7" s="218"/>
      <c r="L7" s="219" t="s">
        <v>261</v>
      </c>
      <c r="M7" s="220"/>
      <c r="N7" s="220"/>
      <c r="O7" s="221"/>
      <c r="P7" s="56" t="s">
        <v>198</v>
      </c>
      <c r="Q7" s="207" t="s">
        <v>199</v>
      </c>
      <c r="R7" s="209"/>
      <c r="S7"/>
      <c r="T7"/>
    </row>
    <row r="9" spans="2:20" ht="18.5" thickBot="1" x14ac:dyDescent="0.6"/>
    <row r="10" spans="2:20" ht="29" thickBot="1" x14ac:dyDescent="0.6">
      <c r="B10" s="207" t="s">
        <v>200</v>
      </c>
      <c r="C10" s="208"/>
      <c r="D10" s="208"/>
      <c r="E10" s="208"/>
      <c r="F10" s="208"/>
      <c r="G10" s="208"/>
      <c r="H10" s="208"/>
      <c r="I10" s="208"/>
      <c r="J10" s="208"/>
      <c r="K10" s="209"/>
    </row>
    <row r="11" spans="2:20" ht="18.5" thickBot="1" x14ac:dyDescent="0.6"/>
    <row r="12" spans="2:20" ht="29" thickBot="1" x14ac:dyDescent="0.6">
      <c r="C12" s="57">
        <v>1</v>
      </c>
      <c r="D12" s="207" t="s">
        <v>201</v>
      </c>
      <c r="E12" s="208"/>
      <c r="F12" s="208"/>
      <c r="G12" s="208"/>
      <c r="H12" s="208"/>
      <c r="I12" s="209"/>
    </row>
    <row r="13" spans="2:20" ht="18.5" thickBot="1" x14ac:dyDescent="0.6"/>
    <row r="14" spans="2:20" ht="29.5" thickBot="1" x14ac:dyDescent="0.6">
      <c r="D14" s="57"/>
      <c r="E14" s="58" t="s">
        <v>202</v>
      </c>
      <c r="F14" s="59"/>
      <c r="G14" s="60"/>
      <c r="H14" s="61"/>
      <c r="I14" s="61"/>
      <c r="J14" s="61"/>
      <c r="K14" s="62"/>
    </row>
    <row r="16" spans="2:20" ht="18.5" thickBot="1" x14ac:dyDescent="0.6"/>
    <row r="17" spans="3:11" ht="29" thickBot="1" x14ac:dyDescent="0.6">
      <c r="C17" s="57">
        <v>2</v>
      </c>
      <c r="D17" s="207" t="s">
        <v>203</v>
      </c>
      <c r="E17" s="208"/>
      <c r="F17" s="208"/>
      <c r="G17" s="208"/>
      <c r="H17" s="208"/>
      <c r="I17" s="209"/>
    </row>
    <row r="18" spans="3:11" ht="18.5" thickBot="1" x14ac:dyDescent="0.6"/>
    <row r="19" spans="3:11" ht="29.5" thickBot="1" x14ac:dyDescent="0.6">
      <c r="D19" s="57"/>
      <c r="E19" s="210" t="s">
        <v>204</v>
      </c>
      <c r="F19" s="211"/>
      <c r="G19" s="211"/>
      <c r="H19" s="211"/>
      <c r="I19" s="211"/>
      <c r="J19" s="211"/>
      <c r="K19" s="212"/>
    </row>
    <row r="20" spans="3:11" ht="18.5" thickBot="1" x14ac:dyDescent="0.6"/>
    <row r="21" spans="3:11" ht="29" thickBot="1" x14ac:dyDescent="0.6">
      <c r="C21" s="57">
        <v>3</v>
      </c>
      <c r="D21" s="207" t="s">
        <v>205</v>
      </c>
      <c r="E21" s="208"/>
      <c r="F21" s="208"/>
      <c r="G21" s="208"/>
      <c r="H21" s="208"/>
      <c r="I21" s="209"/>
    </row>
    <row r="22" spans="3:11" ht="18.5" thickBot="1" x14ac:dyDescent="0.6"/>
    <row r="23" spans="3:11" ht="29.5" thickBot="1" x14ac:dyDescent="0.6">
      <c r="D23" s="57" t="s">
        <v>206</v>
      </c>
      <c r="E23" s="210" t="s">
        <v>207</v>
      </c>
      <c r="F23" s="211"/>
      <c r="G23" s="211"/>
      <c r="H23" s="211"/>
      <c r="I23" s="211"/>
      <c r="J23" s="211"/>
      <c r="K23" s="212"/>
    </row>
    <row r="26" spans="3:11" ht="18.5" thickBot="1" x14ac:dyDescent="0.6"/>
    <row r="27" spans="3:11" ht="29" thickBot="1" x14ac:dyDescent="0.6">
      <c r="C27" s="57">
        <v>4</v>
      </c>
      <c r="D27" s="207" t="s">
        <v>208</v>
      </c>
      <c r="E27" s="208"/>
      <c r="F27" s="208"/>
      <c r="G27" s="208"/>
      <c r="H27" s="208"/>
      <c r="I27" s="209"/>
    </row>
    <row r="28" spans="3:11" ht="26.5" x14ac:dyDescent="0.55000000000000004">
      <c r="D28" s="63" t="s">
        <v>209</v>
      </c>
    </row>
    <row r="30" spans="3:11" ht="28.5" x14ac:dyDescent="0.55000000000000004">
      <c r="D30" s="11" t="s">
        <v>210</v>
      </c>
      <c r="E30" s="158" t="s">
        <v>211</v>
      </c>
      <c r="F30" s="158"/>
      <c r="G30" s="158"/>
    </row>
    <row r="31" spans="3:11" ht="36.65" customHeight="1" x14ac:dyDescent="0.55000000000000004"/>
    <row r="32" spans="3:11" ht="36.65" customHeight="1" x14ac:dyDescent="0.55000000000000004">
      <c r="E32" s="11" t="s">
        <v>212</v>
      </c>
      <c r="F32" s="158" t="s">
        <v>213</v>
      </c>
      <c r="G32" s="158"/>
      <c r="H32" s="158"/>
    </row>
    <row r="33" spans="4:12" ht="16.25" customHeight="1" thickBot="1" x14ac:dyDescent="0.6"/>
    <row r="34" spans="4:12" ht="36.65" hidden="1" customHeight="1" thickBot="1" x14ac:dyDescent="0.6">
      <c r="F34" s="57">
        <v>100</v>
      </c>
      <c r="G34" s="222" t="s">
        <v>214</v>
      </c>
      <c r="H34" s="223"/>
      <c r="I34" s="224"/>
      <c r="J34" s="64" t="s">
        <v>215</v>
      </c>
      <c r="K34" s="222" t="s">
        <v>216</v>
      </c>
      <c r="L34" s="224"/>
    </row>
    <row r="35" spans="4:12" ht="36.65" hidden="1" customHeight="1" thickBot="1" x14ac:dyDescent="0.6">
      <c r="F35" s="57">
        <v>120</v>
      </c>
      <c r="G35" s="222" t="s">
        <v>217</v>
      </c>
      <c r="H35" s="223"/>
      <c r="I35" s="224"/>
      <c r="J35" s="64" t="s">
        <v>215</v>
      </c>
      <c r="K35" s="222" t="s">
        <v>216</v>
      </c>
      <c r="L35" s="224"/>
    </row>
    <row r="36" spans="4:12" ht="36.65" customHeight="1" thickBot="1" x14ac:dyDescent="0.6">
      <c r="F36" s="57">
        <v>199</v>
      </c>
      <c r="G36" s="222" t="s">
        <v>284</v>
      </c>
      <c r="H36" s="223"/>
      <c r="I36" s="224"/>
      <c r="J36" s="64" t="s">
        <v>215</v>
      </c>
      <c r="K36" s="222" t="s">
        <v>216</v>
      </c>
      <c r="L36" s="224"/>
    </row>
    <row r="37" spans="4:12" ht="13.25" customHeight="1" x14ac:dyDescent="0.55000000000000004"/>
    <row r="38" spans="4:12" ht="36.65" customHeight="1" x14ac:dyDescent="0.55000000000000004">
      <c r="E38" s="11" t="s">
        <v>218</v>
      </c>
      <c r="F38" s="158" t="s">
        <v>219</v>
      </c>
      <c r="G38" s="158"/>
      <c r="H38" s="158"/>
    </row>
    <row r="39" spans="4:12" ht="36.65" customHeight="1" x14ac:dyDescent="0.55000000000000004">
      <c r="F39" s="65"/>
    </row>
    <row r="40" spans="4:12" ht="0.65" hidden="1" customHeight="1" thickBot="1" x14ac:dyDescent="0.6">
      <c r="F40" s="57">
        <v>230</v>
      </c>
      <c r="G40" s="222" t="s">
        <v>220</v>
      </c>
      <c r="H40" s="223"/>
      <c r="I40" s="224"/>
      <c r="J40" s="64" t="s">
        <v>221</v>
      </c>
      <c r="K40" s="222" t="s">
        <v>216</v>
      </c>
      <c r="L40" s="224"/>
    </row>
    <row r="41" spans="4:12" ht="0.65" hidden="1" customHeight="1" x14ac:dyDescent="0.55000000000000004"/>
    <row r="42" spans="4:12" ht="36.65" customHeight="1" x14ac:dyDescent="0.55000000000000004">
      <c r="E42" s="11" t="s">
        <v>222</v>
      </c>
      <c r="F42" s="158" t="s">
        <v>223</v>
      </c>
      <c r="G42" s="158"/>
      <c r="H42" s="158"/>
    </row>
    <row r="43" spans="4:12" ht="34.75" customHeight="1" x14ac:dyDescent="0.55000000000000004">
      <c r="F43" s="65"/>
    </row>
    <row r="44" spans="4:12" ht="29.5" hidden="1" thickBot="1" x14ac:dyDescent="0.6">
      <c r="F44" s="57">
        <v>310</v>
      </c>
      <c r="G44" s="222" t="s">
        <v>224</v>
      </c>
      <c r="H44" s="223"/>
      <c r="I44" s="224"/>
      <c r="J44" s="64" t="s">
        <v>221</v>
      </c>
      <c r="K44" s="222" t="s">
        <v>216</v>
      </c>
      <c r="L44" s="224"/>
    </row>
    <row r="45" spans="4:12" ht="29.5" hidden="1" thickBot="1" x14ac:dyDescent="0.6">
      <c r="F45" s="65"/>
    </row>
    <row r="46" spans="4:12" ht="0.65" hidden="1" customHeight="1" thickBot="1" x14ac:dyDescent="0.6">
      <c r="F46" s="57">
        <v>380</v>
      </c>
      <c r="G46" s="222" t="s">
        <v>225</v>
      </c>
      <c r="H46" s="223"/>
      <c r="I46" s="224"/>
      <c r="J46" s="64" t="s">
        <v>221</v>
      </c>
      <c r="K46" s="222" t="s">
        <v>216</v>
      </c>
      <c r="L46" s="224"/>
    </row>
    <row r="48" spans="4:12" ht="28.5" x14ac:dyDescent="0.55000000000000004">
      <c r="D48" s="11" t="s">
        <v>226</v>
      </c>
      <c r="E48" s="158" t="s">
        <v>227</v>
      </c>
      <c r="F48" s="158"/>
      <c r="G48" s="158"/>
    </row>
    <row r="50" spans="5:13" ht="28.5" x14ac:dyDescent="0.55000000000000004">
      <c r="E50" s="11" t="s">
        <v>228</v>
      </c>
      <c r="F50" s="158" t="s">
        <v>229</v>
      </c>
      <c r="G50" s="158"/>
      <c r="H50" s="158"/>
    </row>
    <row r="51" spans="5:13" ht="7.25" customHeight="1" thickBot="1" x14ac:dyDescent="0.6"/>
    <row r="52" spans="5:13" ht="29.5" thickBot="1" x14ac:dyDescent="0.6">
      <c r="F52" s="57">
        <v>400</v>
      </c>
      <c r="G52" s="222" t="s">
        <v>25</v>
      </c>
      <c r="H52" s="223"/>
      <c r="I52" s="224"/>
      <c r="J52" s="64" t="s">
        <v>221</v>
      </c>
      <c r="K52" s="222" t="s">
        <v>216</v>
      </c>
      <c r="L52" s="224"/>
    </row>
    <row r="53" spans="5:13" ht="29.5" thickBot="1" x14ac:dyDescent="0.6">
      <c r="F53" s="57">
        <v>610</v>
      </c>
      <c r="G53" s="222" t="s">
        <v>273</v>
      </c>
      <c r="H53" s="223"/>
      <c r="I53" s="224"/>
      <c r="J53" s="64" t="s">
        <v>221</v>
      </c>
      <c r="K53" s="222" t="s">
        <v>216</v>
      </c>
      <c r="L53" s="224"/>
    </row>
    <row r="55" spans="5:13" ht="28.5" x14ac:dyDescent="0.55000000000000004">
      <c r="E55" s="11" t="s">
        <v>230</v>
      </c>
      <c r="F55" s="158" t="s">
        <v>231</v>
      </c>
      <c r="G55" s="158"/>
      <c r="H55" s="158"/>
    </row>
    <row r="56" spans="5:13" ht="29.5" thickBot="1" x14ac:dyDescent="0.6">
      <c r="F56" s="65" t="s">
        <v>232</v>
      </c>
    </row>
    <row r="57" spans="5:13" ht="29.5" thickBot="1" x14ac:dyDescent="0.6">
      <c r="F57" s="57">
        <v>510</v>
      </c>
      <c r="G57" s="222" t="s">
        <v>269</v>
      </c>
      <c r="H57" s="223"/>
      <c r="I57" s="224"/>
      <c r="J57" s="64" t="s">
        <v>215</v>
      </c>
      <c r="K57" s="222" t="s">
        <v>270</v>
      </c>
      <c r="L57" s="224"/>
    </row>
    <row r="58" spans="5:13" ht="29.5" thickBot="1" x14ac:dyDescent="0.6">
      <c r="F58" s="65"/>
      <c r="G58" s="57">
        <v>501</v>
      </c>
      <c r="H58" s="225" t="s">
        <v>172</v>
      </c>
      <c r="I58" s="226"/>
      <c r="J58" s="227"/>
      <c r="K58" s="64" t="s">
        <v>215</v>
      </c>
      <c r="L58" s="222" t="s">
        <v>216</v>
      </c>
      <c r="M58" s="224"/>
    </row>
    <row r="59" spans="5:13" ht="29.5" thickBot="1" x14ac:dyDescent="0.6">
      <c r="F59" s="65"/>
      <c r="G59" s="57">
        <v>505</v>
      </c>
      <c r="H59" s="225" t="s">
        <v>157</v>
      </c>
      <c r="I59" s="226"/>
      <c r="J59" s="227"/>
      <c r="K59" s="70" t="s">
        <v>221</v>
      </c>
      <c r="L59" s="222" t="s">
        <v>216</v>
      </c>
      <c r="M59" s="224"/>
    </row>
    <row r="60" spans="5:13" ht="29.5" thickBot="1" x14ac:dyDescent="0.6">
      <c r="F60" s="65"/>
      <c r="G60" s="57">
        <v>509</v>
      </c>
      <c r="H60" s="225" t="s">
        <v>79</v>
      </c>
      <c r="I60" s="226"/>
      <c r="J60" s="227"/>
      <c r="K60" s="64" t="s">
        <v>215</v>
      </c>
      <c r="L60" s="222" t="s">
        <v>216</v>
      </c>
      <c r="M60" s="224"/>
    </row>
    <row r="61" spans="5:13" ht="29.5" thickBot="1" x14ac:dyDescent="0.6">
      <c r="F61" s="65"/>
    </row>
    <row r="62" spans="5:13" ht="29.5" thickBot="1" x14ac:dyDescent="0.6">
      <c r="F62" s="57">
        <v>512</v>
      </c>
      <c r="G62" s="222" t="s">
        <v>271</v>
      </c>
      <c r="H62" s="223"/>
      <c r="I62" s="224"/>
      <c r="J62" s="64" t="s">
        <v>215</v>
      </c>
      <c r="K62" s="222" t="s">
        <v>216</v>
      </c>
      <c r="L62" s="224"/>
    </row>
    <row r="63" spans="5:13" ht="29.5" thickBot="1" x14ac:dyDescent="0.6">
      <c r="F63" s="65"/>
    </row>
    <row r="64" spans="5:13" ht="29.5" thickBot="1" x14ac:dyDescent="0.6">
      <c r="F64" s="57">
        <v>521</v>
      </c>
      <c r="G64" s="222" t="s">
        <v>75</v>
      </c>
      <c r="H64" s="223"/>
      <c r="I64" s="224"/>
      <c r="J64" s="64" t="s">
        <v>215</v>
      </c>
      <c r="K64" s="222" t="s">
        <v>216</v>
      </c>
      <c r="L64" s="224"/>
    </row>
    <row r="65" spans="5:17" ht="29.5" thickBot="1" x14ac:dyDescent="0.6">
      <c r="F65" s="57">
        <v>522</v>
      </c>
      <c r="G65" s="222" t="s">
        <v>272</v>
      </c>
      <c r="H65" s="223"/>
      <c r="I65" s="224"/>
      <c r="J65" s="64" t="s">
        <v>215</v>
      </c>
      <c r="K65" s="222" t="s">
        <v>216</v>
      </c>
      <c r="L65" s="224"/>
    </row>
    <row r="66" spans="5:17" ht="29.5" thickBot="1" x14ac:dyDescent="0.6">
      <c r="F66" s="65"/>
    </row>
    <row r="67" spans="5:17" ht="29.5" thickBot="1" x14ac:dyDescent="0.6">
      <c r="F67" s="57">
        <v>620</v>
      </c>
      <c r="G67" s="222" t="s">
        <v>183</v>
      </c>
      <c r="H67" s="223"/>
      <c r="I67" s="224"/>
      <c r="J67" s="64" t="s">
        <v>215</v>
      </c>
      <c r="K67" s="222" t="s">
        <v>216</v>
      </c>
      <c r="L67" s="224"/>
    </row>
    <row r="68" spans="5:17" ht="29" x14ac:dyDescent="0.55000000000000004">
      <c r="F68" s="65"/>
    </row>
    <row r="69" spans="5:17" ht="28.5" x14ac:dyDescent="0.55000000000000004">
      <c r="E69" s="240" t="s">
        <v>280</v>
      </c>
      <c r="F69" s="220"/>
      <c r="G69" s="220"/>
      <c r="H69" s="220"/>
    </row>
    <row r="70" spans="5:17" ht="29.5" thickBot="1" x14ac:dyDescent="0.6">
      <c r="F70" s="65"/>
    </row>
    <row r="71" spans="5:17" ht="29.5" thickBot="1" x14ac:dyDescent="0.6">
      <c r="F71" s="72" t="s">
        <v>274</v>
      </c>
      <c r="G71" s="222" t="s">
        <v>177</v>
      </c>
      <c r="H71" s="223"/>
      <c r="I71" s="224"/>
      <c r="J71" s="64" t="s">
        <v>221</v>
      </c>
      <c r="K71" s="222" t="s">
        <v>270</v>
      </c>
      <c r="L71" s="224"/>
    </row>
    <row r="72" spans="5:17" ht="29.5" thickBot="1" x14ac:dyDescent="0.6">
      <c r="F72" s="65"/>
      <c r="G72" s="72" t="s">
        <v>275</v>
      </c>
      <c r="H72" s="222" t="s">
        <v>276</v>
      </c>
      <c r="I72" s="223"/>
      <c r="J72" s="224"/>
      <c r="K72" s="64" t="s">
        <v>221</v>
      </c>
      <c r="L72" s="222" t="s">
        <v>270</v>
      </c>
      <c r="M72" s="224"/>
    </row>
    <row r="73" spans="5:17" ht="29.5" thickBot="1" x14ac:dyDescent="0.6">
      <c r="F73" s="65"/>
      <c r="H73" s="72" t="s">
        <v>277</v>
      </c>
      <c r="I73" s="222" t="s">
        <v>278</v>
      </c>
      <c r="J73" s="223"/>
      <c r="K73" s="224"/>
      <c r="L73" s="64" t="s">
        <v>221</v>
      </c>
      <c r="M73" s="222" t="s">
        <v>270</v>
      </c>
      <c r="N73" s="224"/>
    </row>
    <row r="74" spans="5:17" ht="29.5" thickBot="1" x14ac:dyDescent="0.6">
      <c r="F74" s="65"/>
      <c r="H74" s="109"/>
      <c r="I74" s="57">
        <v>400</v>
      </c>
      <c r="J74" s="222" t="s">
        <v>25</v>
      </c>
      <c r="K74" s="223"/>
      <c r="L74" s="224"/>
      <c r="M74" s="64" t="s">
        <v>221</v>
      </c>
      <c r="N74" s="222" t="s">
        <v>216</v>
      </c>
      <c r="O74" s="224"/>
    </row>
    <row r="75" spans="5:17" ht="29.5" thickBot="1" x14ac:dyDescent="0.6">
      <c r="F75" s="65"/>
      <c r="I75" s="72" t="s">
        <v>279</v>
      </c>
      <c r="J75" s="222" t="s">
        <v>83</v>
      </c>
      <c r="K75" s="223"/>
      <c r="L75" s="224"/>
      <c r="M75" s="64" t="s">
        <v>221</v>
      </c>
      <c r="N75" s="222" t="s">
        <v>270</v>
      </c>
      <c r="O75" s="224"/>
    </row>
    <row r="76" spans="5:17" ht="29.5" thickBot="1" x14ac:dyDescent="0.6">
      <c r="F76" s="65"/>
      <c r="J76" s="57">
        <v>512</v>
      </c>
      <c r="K76" s="222" t="s">
        <v>271</v>
      </c>
      <c r="L76" s="223"/>
      <c r="M76" s="224"/>
      <c r="N76" s="64" t="s">
        <v>215</v>
      </c>
      <c r="O76" s="222" t="s">
        <v>216</v>
      </c>
      <c r="P76" s="224"/>
    </row>
    <row r="77" spans="5:17" ht="29.5" thickBot="1" x14ac:dyDescent="0.6">
      <c r="F77" s="65"/>
      <c r="J77" s="57">
        <v>500</v>
      </c>
      <c r="K77" s="222" t="s">
        <v>269</v>
      </c>
      <c r="L77" s="223"/>
      <c r="M77" s="224"/>
      <c r="N77" s="64" t="s">
        <v>215</v>
      </c>
      <c r="O77" s="222" t="s">
        <v>270</v>
      </c>
      <c r="P77" s="224"/>
    </row>
    <row r="78" spans="5:17" ht="29.5" thickBot="1" x14ac:dyDescent="0.6">
      <c r="F78" s="65"/>
      <c r="K78" s="57">
        <v>501</v>
      </c>
      <c r="L78" s="225" t="s">
        <v>172</v>
      </c>
      <c r="M78" s="226"/>
      <c r="N78" s="227"/>
      <c r="O78" s="64" t="s">
        <v>215</v>
      </c>
      <c r="P78" s="222" t="s">
        <v>216</v>
      </c>
      <c r="Q78" s="224"/>
    </row>
    <row r="79" spans="5:17" ht="29.5" thickBot="1" x14ac:dyDescent="0.6">
      <c r="F79" s="65"/>
      <c r="K79" s="57">
        <v>505</v>
      </c>
      <c r="L79" s="225" t="s">
        <v>157</v>
      </c>
      <c r="M79" s="226"/>
      <c r="N79" s="227"/>
      <c r="O79" s="70" t="s">
        <v>221</v>
      </c>
      <c r="P79" s="222" t="s">
        <v>216</v>
      </c>
      <c r="Q79" s="224"/>
    </row>
    <row r="80" spans="5:17" ht="29.5" thickBot="1" x14ac:dyDescent="0.6">
      <c r="F80" s="65"/>
      <c r="K80" s="57">
        <v>509</v>
      </c>
      <c r="L80" s="225" t="s">
        <v>79</v>
      </c>
      <c r="M80" s="226"/>
      <c r="N80" s="227"/>
      <c r="O80" s="64" t="s">
        <v>215</v>
      </c>
      <c r="P80" s="222" t="s">
        <v>216</v>
      </c>
      <c r="Q80" s="224"/>
    </row>
    <row r="81" spans="4:17" ht="29.5" thickBot="1" x14ac:dyDescent="0.6">
      <c r="F81" s="65"/>
      <c r="H81" s="72" t="s">
        <v>467</v>
      </c>
      <c r="I81" s="222" t="s">
        <v>94</v>
      </c>
      <c r="J81" s="223"/>
      <c r="K81" s="224"/>
      <c r="L81" s="64" t="s">
        <v>221</v>
      </c>
      <c r="M81" s="222" t="s">
        <v>270</v>
      </c>
      <c r="N81" s="224"/>
      <c r="O81" s="110"/>
      <c r="P81" s="71"/>
      <c r="Q81" s="71"/>
    </row>
    <row r="82" spans="4:17" ht="29.5" thickBot="1" x14ac:dyDescent="0.6">
      <c r="F82" s="65"/>
      <c r="I82" s="57">
        <v>521</v>
      </c>
      <c r="J82" s="222" t="s">
        <v>75</v>
      </c>
      <c r="K82" s="223"/>
      <c r="L82" s="224"/>
      <c r="M82" s="64" t="s">
        <v>215</v>
      </c>
      <c r="N82" s="222" t="s">
        <v>216</v>
      </c>
      <c r="O82" s="224"/>
    </row>
    <row r="83" spans="4:17" ht="29.5" thickBot="1" x14ac:dyDescent="0.6">
      <c r="F83" s="65"/>
      <c r="I83" s="57">
        <v>522</v>
      </c>
      <c r="J83" s="222" t="s">
        <v>272</v>
      </c>
      <c r="K83" s="223"/>
      <c r="L83" s="224"/>
      <c r="M83" s="64" t="s">
        <v>215</v>
      </c>
      <c r="N83" s="222" t="s">
        <v>216</v>
      </c>
      <c r="O83" s="224"/>
    </row>
    <row r="84" spans="4:17" ht="29.5" thickBot="1" x14ac:dyDescent="0.6">
      <c r="F84" s="65"/>
      <c r="G84" s="57">
        <v>610</v>
      </c>
      <c r="H84" s="222" t="s">
        <v>273</v>
      </c>
      <c r="I84" s="223"/>
      <c r="J84" s="224"/>
      <c r="K84" s="64" t="s">
        <v>221</v>
      </c>
      <c r="L84" s="222" t="s">
        <v>216</v>
      </c>
      <c r="M84" s="224"/>
    </row>
    <row r="85" spans="4:17" ht="29.5" thickBot="1" x14ac:dyDescent="0.6">
      <c r="F85" s="65"/>
      <c r="G85" s="57">
        <v>620</v>
      </c>
      <c r="H85" s="222" t="s">
        <v>183</v>
      </c>
      <c r="I85" s="223"/>
      <c r="J85" s="224"/>
      <c r="K85" s="64" t="s">
        <v>215</v>
      </c>
      <c r="L85" s="222" t="s">
        <v>216</v>
      </c>
      <c r="M85" s="224"/>
    </row>
    <row r="86" spans="4:17" ht="29" x14ac:dyDescent="0.55000000000000004">
      <c r="F86" s="65"/>
    </row>
    <row r="87" spans="4:17" ht="29" x14ac:dyDescent="0.55000000000000004">
      <c r="F87" s="65"/>
    </row>
    <row r="88" spans="4:17" ht="29" x14ac:dyDescent="0.55000000000000004">
      <c r="F88" s="65"/>
    </row>
    <row r="89" spans="4:17" ht="28.5" x14ac:dyDescent="0.55000000000000004">
      <c r="D89" s="11" t="s">
        <v>233</v>
      </c>
      <c r="E89" s="158" t="s">
        <v>234</v>
      </c>
      <c r="F89" s="158"/>
      <c r="G89" s="158"/>
    </row>
    <row r="90" spans="4:17" ht="29" x14ac:dyDescent="0.55000000000000004">
      <c r="E90" s="65" t="s">
        <v>232</v>
      </c>
    </row>
    <row r="91" spans="4:17" ht="28.5" x14ac:dyDescent="0.55000000000000004">
      <c r="D91" s="11" t="s">
        <v>235</v>
      </c>
      <c r="E91" s="158" t="s">
        <v>236</v>
      </c>
      <c r="F91" s="158"/>
      <c r="G91" s="158"/>
    </row>
    <row r="92" spans="4:17" ht="29" x14ac:dyDescent="0.55000000000000004">
      <c r="E92" s="65"/>
    </row>
    <row r="93" spans="4:17" ht="28.5" x14ac:dyDescent="0.55000000000000004">
      <c r="E93" s="11" t="s">
        <v>237</v>
      </c>
      <c r="F93" s="158" t="s">
        <v>238</v>
      </c>
      <c r="G93" s="158"/>
      <c r="H93" s="158"/>
    </row>
    <row r="95" spans="4:17" ht="1.75" hidden="1" customHeight="1" thickBot="1" x14ac:dyDescent="0.6">
      <c r="F95" s="57">
        <v>910</v>
      </c>
      <c r="G95" s="222" t="s">
        <v>239</v>
      </c>
      <c r="H95" s="223"/>
      <c r="I95" s="224"/>
      <c r="J95" s="64" t="s">
        <v>221</v>
      </c>
      <c r="K95" s="222" t="s">
        <v>216</v>
      </c>
      <c r="L95" s="224"/>
    </row>
    <row r="96" spans="4:17" ht="1.75" hidden="1" customHeight="1" x14ac:dyDescent="0.55000000000000004">
      <c r="E96" s="65"/>
    </row>
    <row r="97" spans="4:15" ht="28.5" x14ac:dyDescent="0.55000000000000004">
      <c r="E97" s="11" t="s">
        <v>240</v>
      </c>
      <c r="F97" s="158" t="s">
        <v>241</v>
      </c>
      <c r="G97" s="158"/>
      <c r="H97" s="158"/>
    </row>
    <row r="99" spans="4:15" ht="29.5" hidden="1" thickBot="1" x14ac:dyDescent="0.6">
      <c r="F99" s="57">
        <v>980</v>
      </c>
      <c r="G99" s="222" t="s">
        <v>242</v>
      </c>
      <c r="H99" s="223"/>
      <c r="I99" s="224"/>
      <c r="J99" s="64" t="s">
        <v>221</v>
      </c>
      <c r="K99" s="222" t="s">
        <v>216</v>
      </c>
      <c r="L99" s="224"/>
    </row>
    <row r="100" spans="4:15" hidden="1" x14ac:dyDescent="0.55000000000000004"/>
    <row r="101" spans="4:15" ht="28.5" x14ac:dyDescent="0.55000000000000004">
      <c r="E101" s="11" t="s">
        <v>243</v>
      </c>
      <c r="F101" s="158" t="s">
        <v>244</v>
      </c>
      <c r="G101" s="158"/>
      <c r="H101" s="158"/>
    </row>
    <row r="103" spans="4:15" ht="1.75" hidden="1" customHeight="1" thickBot="1" x14ac:dyDescent="0.6">
      <c r="F103" s="57">
        <v>990</v>
      </c>
      <c r="G103" s="222" t="s">
        <v>244</v>
      </c>
      <c r="H103" s="223"/>
      <c r="I103" s="224"/>
      <c r="J103" s="64" t="s">
        <v>215</v>
      </c>
      <c r="K103" s="222" t="s">
        <v>216</v>
      </c>
      <c r="L103" s="224"/>
    </row>
    <row r="104" spans="4:15" ht="1.75" hidden="1" customHeight="1" x14ac:dyDescent="0.55000000000000004"/>
    <row r="105" spans="4:15" ht="1.75" hidden="1" customHeight="1" x14ac:dyDescent="0.55000000000000004">
      <c r="E105" s="65"/>
    </row>
    <row r="106" spans="4:15" ht="29" x14ac:dyDescent="0.55000000000000004">
      <c r="D106" s="11" t="s">
        <v>245</v>
      </c>
      <c r="E106" s="158" t="s">
        <v>246</v>
      </c>
      <c r="F106" s="158"/>
      <c r="G106" s="158"/>
      <c r="H106" s="66" t="s">
        <v>247</v>
      </c>
    </row>
    <row r="107" spans="4:15" ht="24" customHeight="1" thickBot="1" x14ac:dyDescent="0.6"/>
    <row r="108" spans="4:15" ht="24" customHeight="1" thickBot="1" x14ac:dyDescent="0.6">
      <c r="F108" s="57">
        <v>701</v>
      </c>
      <c r="G108" s="225" t="s">
        <v>248</v>
      </c>
      <c r="H108" s="226"/>
      <c r="I108" s="226"/>
      <c r="J108" s="226"/>
      <c r="K108" s="226"/>
      <c r="L108" s="227"/>
      <c r="M108" s="64" t="s">
        <v>215</v>
      </c>
      <c r="N108" s="222" t="s">
        <v>216</v>
      </c>
      <c r="O108" s="224"/>
    </row>
    <row r="109" spans="4:15" ht="24" customHeight="1" thickBot="1" x14ac:dyDescent="0.6">
      <c r="G109" s="67" t="s">
        <v>249</v>
      </c>
    </row>
    <row r="110" spans="4:15" ht="24" customHeight="1" thickBot="1" x14ac:dyDescent="0.6">
      <c r="F110" s="57">
        <v>702</v>
      </c>
      <c r="G110" s="225" t="s">
        <v>250</v>
      </c>
      <c r="H110" s="226"/>
      <c r="I110" s="226"/>
      <c r="J110" s="226"/>
      <c r="K110" s="226"/>
      <c r="L110" s="227"/>
      <c r="M110" s="64" t="s">
        <v>221</v>
      </c>
      <c r="N110" s="222" t="s">
        <v>216</v>
      </c>
      <c r="O110" s="224"/>
    </row>
    <row r="111" spans="4:15" ht="24" customHeight="1" thickBot="1" x14ac:dyDescent="0.6"/>
    <row r="112" spans="4:15" ht="24" customHeight="1" thickBot="1" x14ac:dyDescent="0.6">
      <c r="F112" s="57">
        <v>703</v>
      </c>
      <c r="G112" s="225" t="s">
        <v>42</v>
      </c>
      <c r="H112" s="226"/>
      <c r="I112" s="226"/>
      <c r="J112" s="226"/>
      <c r="K112" s="226"/>
      <c r="L112" s="227"/>
      <c r="M112" s="64" t="s">
        <v>215</v>
      </c>
      <c r="N112" s="232" t="s">
        <v>251</v>
      </c>
      <c r="O112" s="233"/>
    </row>
    <row r="113" spans="6:18" ht="24" customHeight="1" thickBot="1" x14ac:dyDescent="0.6">
      <c r="G113" s="234" t="s">
        <v>252</v>
      </c>
      <c r="H113" s="235"/>
      <c r="I113" s="236"/>
    </row>
    <row r="114" spans="6:18" ht="24" customHeight="1" thickBot="1" x14ac:dyDescent="0.6">
      <c r="G114" s="238" t="s">
        <v>253</v>
      </c>
      <c r="H114" s="239"/>
      <c r="I114" s="239"/>
      <c r="J114" s="239"/>
      <c r="K114" s="239"/>
      <c r="L114" s="239"/>
      <c r="M114" s="239"/>
      <c r="N114" s="239"/>
      <c r="O114" s="239"/>
      <c r="P114" s="239"/>
      <c r="Q114" s="61"/>
      <c r="R114" s="62"/>
    </row>
    <row r="115" spans="6:18" ht="24" customHeight="1" x14ac:dyDescent="0.55000000000000004">
      <c r="G115" s="69" t="s">
        <v>254</v>
      </c>
    </row>
    <row r="116" spans="6:18" ht="24" customHeight="1" thickBot="1" x14ac:dyDescent="0.6"/>
    <row r="117" spans="6:18" ht="24" customHeight="1" thickBot="1" x14ac:dyDescent="0.6">
      <c r="F117" s="57">
        <v>711</v>
      </c>
      <c r="G117" s="225" t="s">
        <v>298</v>
      </c>
      <c r="H117" s="226"/>
      <c r="I117" s="226"/>
      <c r="J117" s="226"/>
      <c r="K117" s="226"/>
      <c r="L117" s="227"/>
      <c r="M117" s="64" t="s">
        <v>215</v>
      </c>
      <c r="N117" s="222" t="s">
        <v>216</v>
      </c>
      <c r="O117" s="224"/>
    </row>
    <row r="118" spans="6:18" ht="24" customHeight="1" thickBot="1" x14ac:dyDescent="0.6">
      <c r="G118" s="67" t="s">
        <v>249</v>
      </c>
    </row>
    <row r="119" spans="6:18" ht="24" customHeight="1" thickBot="1" x14ac:dyDescent="0.6">
      <c r="F119" s="57">
        <v>712</v>
      </c>
      <c r="G119" s="225" t="s">
        <v>299</v>
      </c>
      <c r="H119" s="226"/>
      <c r="I119" s="226"/>
      <c r="J119" s="226"/>
      <c r="K119" s="226"/>
      <c r="L119" s="227"/>
      <c r="M119" s="64" t="s">
        <v>221</v>
      </c>
      <c r="N119" s="222" t="s">
        <v>216</v>
      </c>
      <c r="O119" s="224"/>
    </row>
    <row r="120" spans="6:18" ht="24" customHeight="1" thickBot="1" x14ac:dyDescent="0.6"/>
    <row r="121" spans="6:18" ht="24" customHeight="1" thickBot="1" x14ac:dyDescent="0.6">
      <c r="F121" s="57">
        <v>713</v>
      </c>
      <c r="G121" s="225" t="s">
        <v>300</v>
      </c>
      <c r="H121" s="226"/>
      <c r="I121" s="226"/>
      <c r="J121" s="226"/>
      <c r="K121" s="226"/>
      <c r="L121" s="227"/>
      <c r="M121" s="64" t="s">
        <v>221</v>
      </c>
      <c r="N121" s="222" t="s">
        <v>216</v>
      </c>
      <c r="O121" s="224"/>
    </row>
    <row r="122" spans="6:18" ht="24" customHeight="1" thickBot="1" x14ac:dyDescent="0.6"/>
    <row r="123" spans="6:18" ht="24" customHeight="1" thickBot="1" x14ac:dyDescent="0.6">
      <c r="F123" s="57">
        <v>714</v>
      </c>
      <c r="G123" s="225" t="s">
        <v>301</v>
      </c>
      <c r="H123" s="226"/>
      <c r="I123" s="226"/>
      <c r="J123" s="226"/>
      <c r="K123" s="226"/>
      <c r="L123" s="227"/>
      <c r="M123" s="64" t="s">
        <v>215</v>
      </c>
      <c r="N123" s="232" t="s">
        <v>251</v>
      </c>
      <c r="O123" s="233"/>
    </row>
    <row r="124" spans="6:18" ht="24" customHeight="1" thickBot="1" x14ac:dyDescent="0.6">
      <c r="G124" s="234" t="s">
        <v>252</v>
      </c>
      <c r="H124" s="235"/>
      <c r="I124" s="236"/>
    </row>
    <row r="125" spans="6:18" ht="24" customHeight="1" thickBot="1" x14ac:dyDescent="0.6">
      <c r="G125" s="68" t="s">
        <v>302</v>
      </c>
      <c r="H125" s="61"/>
      <c r="I125" s="61"/>
      <c r="J125" s="61"/>
      <c r="K125" s="61"/>
      <c r="L125" s="61"/>
      <c r="M125" s="61"/>
      <c r="N125" s="61"/>
      <c r="O125" s="61"/>
      <c r="P125" s="61"/>
      <c r="Q125" s="61"/>
      <c r="R125" s="62"/>
    </row>
    <row r="126" spans="6:18" ht="24" customHeight="1" x14ac:dyDescent="0.55000000000000004">
      <c r="G126" s="69" t="s">
        <v>254</v>
      </c>
    </row>
    <row r="127" spans="6:18" ht="24" customHeight="1" thickBot="1" x14ac:dyDescent="0.6"/>
    <row r="128" spans="6:18" ht="24" customHeight="1" thickBot="1" x14ac:dyDescent="0.6">
      <c r="F128" s="57">
        <v>715</v>
      </c>
      <c r="G128" s="225" t="s">
        <v>464</v>
      </c>
      <c r="H128" s="226"/>
      <c r="I128" s="226"/>
      <c r="J128" s="226"/>
      <c r="K128" s="226"/>
      <c r="L128" s="227"/>
      <c r="M128" s="64" t="s">
        <v>215</v>
      </c>
      <c r="N128" s="232" t="s">
        <v>251</v>
      </c>
      <c r="O128" s="233"/>
    </row>
    <row r="129" spans="3:18" ht="24" customHeight="1" thickBot="1" x14ac:dyDescent="0.6">
      <c r="G129" s="234" t="s">
        <v>252</v>
      </c>
      <c r="H129" s="235"/>
      <c r="I129" s="236"/>
    </row>
    <row r="130" spans="3:18" ht="24" customHeight="1" thickBot="1" x14ac:dyDescent="0.6">
      <c r="G130" s="68" t="s">
        <v>465</v>
      </c>
      <c r="H130" s="61"/>
      <c r="I130" s="61"/>
      <c r="J130" s="61"/>
      <c r="K130" s="61"/>
      <c r="L130" s="61"/>
      <c r="M130" s="61"/>
      <c r="N130" s="61"/>
      <c r="O130" s="61"/>
      <c r="P130" s="61"/>
      <c r="Q130" s="61"/>
      <c r="R130" s="62"/>
    </row>
    <row r="131" spans="3:18" ht="24" customHeight="1" x14ac:dyDescent="0.55000000000000004">
      <c r="G131" s="69" t="s">
        <v>254</v>
      </c>
    </row>
    <row r="132" spans="3:18" ht="24" customHeight="1" thickBot="1" x14ac:dyDescent="0.6">
      <c r="G132" s="69"/>
    </row>
    <row r="133" spans="3:18" ht="24" customHeight="1" thickBot="1" x14ac:dyDescent="0.6">
      <c r="F133" s="57">
        <v>716</v>
      </c>
      <c r="G133" s="225" t="s">
        <v>97</v>
      </c>
      <c r="H133" s="226"/>
      <c r="I133" s="226"/>
      <c r="J133" s="226"/>
      <c r="K133" s="226"/>
      <c r="L133" s="227"/>
      <c r="M133" s="64" t="s">
        <v>215</v>
      </c>
      <c r="N133" s="232" t="s">
        <v>251</v>
      </c>
      <c r="O133" s="233"/>
    </row>
    <row r="134" spans="3:18" ht="24" customHeight="1" thickBot="1" x14ac:dyDescent="0.6">
      <c r="G134" s="234" t="s">
        <v>252</v>
      </c>
      <c r="H134" s="235"/>
      <c r="I134" s="236"/>
    </row>
    <row r="135" spans="3:18" ht="24" customHeight="1" thickBot="1" x14ac:dyDescent="0.6">
      <c r="G135" s="68" t="s">
        <v>468</v>
      </c>
      <c r="H135" s="61"/>
      <c r="I135" s="61"/>
      <c r="J135" s="61"/>
      <c r="K135" s="61"/>
      <c r="L135" s="61"/>
      <c r="M135" s="61"/>
      <c r="N135" s="61"/>
      <c r="O135" s="61"/>
      <c r="P135" s="61"/>
      <c r="Q135" s="61"/>
      <c r="R135" s="62"/>
    </row>
    <row r="136" spans="3:18" ht="24" customHeight="1" x14ac:dyDescent="0.55000000000000004">
      <c r="G136" s="69" t="s">
        <v>254</v>
      </c>
    </row>
    <row r="137" spans="3:18" ht="24" customHeight="1" thickBot="1" x14ac:dyDescent="0.6">
      <c r="G137" s="69"/>
    </row>
    <row r="138" spans="3:18" ht="29" thickBot="1" x14ac:dyDescent="0.6">
      <c r="C138" s="57">
        <v>5</v>
      </c>
      <c r="D138" s="207" t="s">
        <v>255</v>
      </c>
      <c r="E138" s="208"/>
      <c r="F138" s="208"/>
      <c r="G138" s="208"/>
      <c r="H138" s="208"/>
      <c r="I138" s="209"/>
    </row>
    <row r="140" spans="3:18" ht="32.4" customHeight="1" x14ac:dyDescent="0.55000000000000004">
      <c r="D140" s="11" t="s">
        <v>256</v>
      </c>
      <c r="E140" s="237" t="s">
        <v>57</v>
      </c>
      <c r="F140" s="237"/>
      <c r="G140" s="237"/>
    </row>
    <row r="141" spans="3:18" ht="32.4" customHeight="1" x14ac:dyDescent="0.55000000000000004">
      <c r="E141" s="11" t="s">
        <v>262</v>
      </c>
      <c r="F141" s="231" t="s">
        <v>61</v>
      </c>
      <c r="G141" s="231"/>
      <c r="H141" s="231"/>
    </row>
    <row r="142" spans="3:18" ht="32.4" customHeight="1" x14ac:dyDescent="0.55000000000000004">
      <c r="E142" s="11" t="s">
        <v>264</v>
      </c>
      <c r="F142" s="231" t="s">
        <v>63</v>
      </c>
      <c r="G142" s="231"/>
      <c r="H142" s="231"/>
    </row>
    <row r="143" spans="3:18" ht="32.4" customHeight="1" x14ac:dyDescent="0.55000000000000004">
      <c r="E143" s="11" t="s">
        <v>265</v>
      </c>
      <c r="F143" s="231" t="s">
        <v>266</v>
      </c>
      <c r="G143" s="231"/>
      <c r="H143" s="231"/>
    </row>
    <row r="144" spans="3:18" ht="32.4" customHeight="1" x14ac:dyDescent="0.55000000000000004">
      <c r="E144" s="11" t="s">
        <v>267</v>
      </c>
      <c r="F144" s="231" t="s">
        <v>268</v>
      </c>
      <c r="G144" s="231"/>
      <c r="H144" s="231"/>
    </row>
    <row r="145" spans="3:15" ht="32.4" customHeight="1" thickBot="1" x14ac:dyDescent="0.6"/>
    <row r="146" spans="3:15" ht="32.4" customHeight="1" thickBot="1" x14ac:dyDescent="0.6">
      <c r="C146" s="57">
        <v>6</v>
      </c>
      <c r="D146" s="207" t="s">
        <v>257</v>
      </c>
      <c r="E146" s="208"/>
      <c r="F146" s="208"/>
      <c r="G146" s="208"/>
      <c r="H146" s="208"/>
      <c r="I146" s="209"/>
    </row>
    <row r="147" spans="3:15" ht="7.25" customHeight="1" x14ac:dyDescent="0.55000000000000004"/>
    <row r="148" spans="3:15" ht="21" customHeight="1" x14ac:dyDescent="0.55000000000000004">
      <c r="D148" s="65" t="s">
        <v>232</v>
      </c>
    </row>
    <row r="149" spans="3:15" ht="7.25" customHeight="1" thickBot="1" x14ac:dyDescent="0.6"/>
    <row r="150" spans="3:15" ht="29" thickBot="1" x14ac:dyDescent="0.6">
      <c r="C150" s="57">
        <v>7</v>
      </c>
      <c r="D150" s="207" t="s">
        <v>258</v>
      </c>
      <c r="E150" s="208"/>
      <c r="F150" s="208"/>
      <c r="G150" s="208"/>
      <c r="H150" s="208"/>
      <c r="I150" s="209"/>
    </row>
    <row r="151" spans="3:15" ht="10.25" customHeight="1" x14ac:dyDescent="0.55000000000000004"/>
    <row r="152" spans="3:15" ht="26.4" hidden="1" customHeight="1" thickBot="1" x14ac:dyDescent="0.6">
      <c r="D152" s="57" t="s">
        <v>259</v>
      </c>
      <c r="E152" s="228" t="s">
        <v>260</v>
      </c>
      <c r="F152" s="229"/>
      <c r="G152" s="229"/>
      <c r="H152" s="229"/>
      <c r="I152" s="229"/>
      <c r="J152" s="229"/>
      <c r="K152" s="229"/>
      <c r="L152" s="229"/>
      <c r="M152" s="229"/>
      <c r="N152" s="229"/>
      <c r="O152" s="230"/>
    </row>
    <row r="153" spans="3:15" hidden="1" x14ac:dyDescent="0.55000000000000004"/>
  </sheetData>
  <mergeCells count="131">
    <mergeCell ref="G129:I129"/>
    <mergeCell ref="I81:K81"/>
    <mergeCell ref="M81:N81"/>
    <mergeCell ref="G133:L133"/>
    <mergeCell ref="N133:O133"/>
    <mergeCell ref="G134:I134"/>
    <mergeCell ref="L85:M85"/>
    <mergeCell ref="H72:J72"/>
    <mergeCell ref="L72:M72"/>
    <mergeCell ref="J74:L74"/>
    <mergeCell ref="N74:O74"/>
    <mergeCell ref="O77:P77"/>
    <mergeCell ref="I73:K73"/>
    <mergeCell ref="M73:N73"/>
    <mergeCell ref="G103:I103"/>
    <mergeCell ref="K103:L103"/>
    <mergeCell ref="E106:G106"/>
    <mergeCell ref="G108:L108"/>
    <mergeCell ref="N108:O108"/>
    <mergeCell ref="G110:L110"/>
    <mergeCell ref="N110:O110"/>
    <mergeCell ref="G95:I95"/>
    <mergeCell ref="K95:L95"/>
    <mergeCell ref="F97:H97"/>
    <mergeCell ref="P80:Q80"/>
    <mergeCell ref="N75:O75"/>
    <mergeCell ref="K76:M76"/>
    <mergeCell ref="O76:P76"/>
    <mergeCell ref="J83:L83"/>
    <mergeCell ref="N83:O83"/>
    <mergeCell ref="E69:H69"/>
    <mergeCell ref="L78:N78"/>
    <mergeCell ref="P78:Q78"/>
    <mergeCell ref="L79:N79"/>
    <mergeCell ref="P79:Q79"/>
    <mergeCell ref="J82:L82"/>
    <mergeCell ref="N82:O82"/>
    <mergeCell ref="D150:I150"/>
    <mergeCell ref="E152:O152"/>
    <mergeCell ref="F141:H141"/>
    <mergeCell ref="F142:H142"/>
    <mergeCell ref="F143:H143"/>
    <mergeCell ref="F144:H144"/>
    <mergeCell ref="G112:L112"/>
    <mergeCell ref="N112:O112"/>
    <mergeCell ref="G113:I113"/>
    <mergeCell ref="D138:I138"/>
    <mergeCell ref="E140:G140"/>
    <mergeCell ref="D146:I146"/>
    <mergeCell ref="G123:L123"/>
    <mergeCell ref="N123:O123"/>
    <mergeCell ref="G124:I124"/>
    <mergeCell ref="G121:L121"/>
    <mergeCell ref="N121:O121"/>
    <mergeCell ref="G117:L117"/>
    <mergeCell ref="N117:O117"/>
    <mergeCell ref="G119:L119"/>
    <mergeCell ref="N119:O119"/>
    <mergeCell ref="G114:P114"/>
    <mergeCell ref="G128:L128"/>
    <mergeCell ref="N128:O128"/>
    <mergeCell ref="G99:I99"/>
    <mergeCell ref="K99:L99"/>
    <mergeCell ref="F101:H101"/>
    <mergeCell ref="G52:I52"/>
    <mergeCell ref="K52:L52"/>
    <mergeCell ref="F55:H55"/>
    <mergeCell ref="E89:G89"/>
    <mergeCell ref="E91:G91"/>
    <mergeCell ref="F93:H93"/>
    <mergeCell ref="G57:I57"/>
    <mergeCell ref="K57:L57"/>
    <mergeCell ref="H58:J58"/>
    <mergeCell ref="L58:M58"/>
    <mergeCell ref="G64:I64"/>
    <mergeCell ref="K64:L64"/>
    <mergeCell ref="G65:I65"/>
    <mergeCell ref="K65:L65"/>
    <mergeCell ref="G53:I53"/>
    <mergeCell ref="K53:L53"/>
    <mergeCell ref="H59:J59"/>
    <mergeCell ref="L59:M59"/>
    <mergeCell ref="H60:J60"/>
    <mergeCell ref="L60:M60"/>
    <mergeCell ref="G62:I62"/>
    <mergeCell ref="K62:L62"/>
    <mergeCell ref="K77:M77"/>
    <mergeCell ref="H85:J85"/>
    <mergeCell ref="G44:I44"/>
    <mergeCell ref="K44:L44"/>
    <mergeCell ref="G46:I46"/>
    <mergeCell ref="K46:L46"/>
    <mergeCell ref="E48:G48"/>
    <mergeCell ref="F50:H50"/>
    <mergeCell ref="G67:I67"/>
    <mergeCell ref="K67:L67"/>
    <mergeCell ref="G71:I71"/>
    <mergeCell ref="K71:L71"/>
    <mergeCell ref="H84:J84"/>
    <mergeCell ref="L84:M84"/>
    <mergeCell ref="J75:L75"/>
    <mergeCell ref="L80:N80"/>
    <mergeCell ref="G35:I35"/>
    <mergeCell ref="K35:L35"/>
    <mergeCell ref="F38:H38"/>
    <mergeCell ref="G40:I40"/>
    <mergeCell ref="K40:L40"/>
    <mergeCell ref="F42:H42"/>
    <mergeCell ref="G36:I36"/>
    <mergeCell ref="K36:L36"/>
    <mergeCell ref="D21:I21"/>
    <mergeCell ref="E23:K23"/>
    <mergeCell ref="D27:I27"/>
    <mergeCell ref="E30:G30"/>
    <mergeCell ref="F32:H32"/>
    <mergeCell ref="G34:I34"/>
    <mergeCell ref="K34:L34"/>
    <mergeCell ref="B10:K10"/>
    <mergeCell ref="D12:I12"/>
    <mergeCell ref="D17:I17"/>
    <mergeCell ref="E19:K19"/>
    <mergeCell ref="B2:I2"/>
    <mergeCell ref="J2:K2"/>
    <mergeCell ref="L2:T2"/>
    <mergeCell ref="B4:T4"/>
    <mergeCell ref="B5:T5"/>
    <mergeCell ref="C7:E7"/>
    <mergeCell ref="G7:I7"/>
    <mergeCell ref="J7:K7"/>
    <mergeCell ref="L7:O7"/>
    <mergeCell ref="Q7:R7"/>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BB12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5" t="s">
        <v>27</v>
      </c>
      <c r="C1" s="5"/>
      <c r="D1" s="5"/>
      <c r="E1" s="5"/>
      <c r="F1" s="5"/>
      <c r="G1" s="5"/>
      <c r="H1" s="5"/>
      <c r="I1" s="5"/>
      <c r="J1" s="5"/>
      <c r="K1" s="5"/>
      <c r="L1" s="6"/>
      <c r="M1" s="6"/>
      <c r="N1" s="6"/>
      <c r="O1" s="6"/>
      <c r="P1" s="6"/>
      <c r="Q1" s="6"/>
      <c r="R1" s="6"/>
      <c r="S1" s="6"/>
      <c r="T1" s="34"/>
      <c r="U1" s="34"/>
    </row>
    <row r="2" spans="2:21" ht="38" x14ac:dyDescent="1.25">
      <c r="B2" s="159" t="s">
        <v>28</v>
      </c>
      <c r="C2" s="159"/>
      <c r="D2" s="159"/>
      <c r="E2" s="159"/>
      <c r="F2" s="159"/>
      <c r="G2" s="159"/>
      <c r="H2" s="159"/>
      <c r="I2" s="159"/>
      <c r="J2" s="206" t="str">
        <f>A①_営業部_入力!J2</f>
        <v>第4-４問</v>
      </c>
      <c r="K2" s="206"/>
      <c r="L2" s="213" t="str">
        <f>A①_営業部_入力!M2</f>
        <v>部門別月次予算PL（その４-４）</v>
      </c>
      <c r="M2" s="213"/>
      <c r="N2" s="213"/>
      <c r="O2" s="213"/>
      <c r="P2" s="213"/>
      <c r="Q2" s="213"/>
      <c r="R2" s="213"/>
      <c r="S2" s="213"/>
      <c r="T2" s="213"/>
      <c r="U2" s="7"/>
    </row>
    <row r="3" spans="2:21" ht="31.5" x14ac:dyDescent="1.05">
      <c r="B3" s="30" t="str">
        <f>B⓵_マスタ登録!B3</f>
        <v>②予算会計システム（その2【営業部】：入力画面→予算仕訳→予算元帳→予算PL）</v>
      </c>
      <c r="C3" s="30"/>
      <c r="D3" s="8"/>
      <c r="E3" s="8"/>
      <c r="F3" s="8"/>
      <c r="G3" s="30"/>
      <c r="H3" s="8"/>
      <c r="I3" s="8"/>
      <c r="J3" s="42"/>
      <c r="K3" s="42"/>
      <c r="L3" s="9"/>
      <c r="M3" s="9"/>
      <c r="N3" s="9"/>
      <c r="O3" s="42"/>
      <c r="P3" s="42" t="s">
        <v>56</v>
      </c>
      <c r="Q3" s="9"/>
      <c r="R3" s="9"/>
      <c r="S3" s="9"/>
      <c r="T3" s="9"/>
      <c r="U3" s="10"/>
    </row>
    <row r="4" spans="2:21" ht="22.5" x14ac:dyDescent="0.55000000000000004">
      <c r="B4" s="161" t="s">
        <v>0</v>
      </c>
      <c r="C4" s="162"/>
      <c r="D4" s="162"/>
      <c r="E4" s="162"/>
      <c r="F4" s="162"/>
      <c r="G4" s="162"/>
      <c r="H4" s="162"/>
      <c r="I4" s="162"/>
      <c r="J4" s="162"/>
      <c r="K4" s="162"/>
      <c r="L4" s="162"/>
      <c r="M4" s="162"/>
      <c r="N4" s="162"/>
      <c r="O4" s="162"/>
      <c r="P4" s="162"/>
      <c r="Q4" s="162"/>
      <c r="R4" s="162"/>
      <c r="S4" s="162"/>
      <c r="T4" s="162"/>
      <c r="U4" s="163"/>
    </row>
    <row r="5" spans="2:21" ht="67.75" customHeight="1" x14ac:dyDescent="0.55000000000000004">
      <c r="B5" s="164" t="s">
        <v>58</v>
      </c>
      <c r="C5" s="165"/>
      <c r="D5" s="165"/>
      <c r="E5" s="165"/>
      <c r="F5" s="165"/>
      <c r="G5" s="165"/>
      <c r="H5" s="165"/>
      <c r="I5" s="165"/>
      <c r="J5" s="165"/>
      <c r="K5" s="165"/>
      <c r="L5" s="165"/>
      <c r="M5" s="165"/>
      <c r="N5" s="165"/>
      <c r="O5" s="165"/>
      <c r="P5" s="165"/>
      <c r="Q5" s="165"/>
      <c r="R5" s="165"/>
      <c r="S5" s="165"/>
      <c r="T5" s="165"/>
      <c r="U5" s="166"/>
    </row>
    <row r="6" spans="2:21" ht="6" customHeight="1" thickBot="1" x14ac:dyDescent="0.6"/>
    <row r="7" spans="2:21" ht="29" thickBot="1" x14ac:dyDescent="1">
      <c r="B7" s="12">
        <f>B⓵_マスタ登録!B7</f>
        <v>2</v>
      </c>
      <c r="C7" s="155" t="str">
        <f>B⓵_マスタ登録!C7</f>
        <v>予算会計システム</v>
      </c>
      <c r="D7" s="156"/>
      <c r="E7" s="157"/>
      <c r="F7" s="11">
        <f>B⓵_マスタ登録!F7</f>
        <v>1</v>
      </c>
      <c r="G7" s="158" t="str">
        <f>B⓵_マスタ登録!G7</f>
        <v>解説</v>
      </c>
      <c r="H7" s="158"/>
      <c r="I7" s="158"/>
      <c r="J7" s="217" t="str">
        <f>B⓵_マスタ登録!J7</f>
        <v>予算FS範囲</v>
      </c>
      <c r="K7" s="218"/>
      <c r="L7" s="219" t="str">
        <f>B⓵_マスタ登録!L7</f>
        <v>予算ＰＬ</v>
      </c>
      <c r="M7" s="220"/>
      <c r="N7" s="220"/>
      <c r="O7" s="221"/>
      <c r="P7" s="77" t="str">
        <f>B⓵_マスタ登録!P7</f>
        <v>仕訳形式①</v>
      </c>
      <c r="Q7" s="207" t="str">
        <f>B⓵_マスタ登録!Q7</f>
        <v>予算仕訳</v>
      </c>
      <c r="R7" s="209"/>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64" t="s">
        <v>59</v>
      </c>
      <c r="C9" s="165"/>
      <c r="D9" s="165"/>
      <c r="E9" s="165"/>
      <c r="F9" s="165"/>
      <c r="G9" s="165"/>
      <c r="H9" s="165"/>
      <c r="I9" s="165"/>
      <c r="J9" s="165"/>
      <c r="K9" s="165"/>
      <c r="L9" s="165"/>
      <c r="M9" s="165"/>
      <c r="N9" s="165"/>
      <c r="O9" s="165"/>
      <c r="P9" s="165"/>
      <c r="Q9" s="165"/>
      <c r="R9" s="165"/>
      <c r="S9" s="165"/>
      <c r="T9" s="165"/>
      <c r="U9" s="166"/>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64" t="s">
        <v>142</v>
      </c>
      <c r="C11" s="165"/>
      <c r="D11" s="165"/>
      <c r="E11" s="165"/>
      <c r="F11" s="165"/>
      <c r="G11" s="165"/>
      <c r="H11" s="165"/>
      <c r="I11" s="165"/>
      <c r="J11" s="165"/>
      <c r="K11" s="165"/>
      <c r="L11" s="165"/>
      <c r="M11" s="165"/>
      <c r="N11" s="165"/>
      <c r="O11" s="165"/>
      <c r="P11" s="165"/>
      <c r="Q11" s="165"/>
      <c r="R11" s="165"/>
      <c r="S11" s="165"/>
      <c r="T11" s="165"/>
      <c r="U11" s="166"/>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62</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57</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9" t="s">
        <v>61</v>
      </c>
      <c r="E15" s="190"/>
      <c r="F15" s="48"/>
      <c r="G15" s="48" t="s">
        <v>74</v>
      </c>
      <c r="H15" s="48"/>
      <c r="I15" s="48"/>
      <c r="J15" s="48"/>
      <c r="K15" s="48"/>
      <c r="L15" s="48"/>
      <c r="M15" s="48"/>
      <c r="N15" s="48"/>
      <c r="O15" s="48"/>
      <c r="P15" s="48"/>
      <c r="Q15" s="48"/>
      <c r="R15" s="48"/>
      <c r="S15" s="48"/>
      <c r="T15" s="48"/>
      <c r="U15" s="49"/>
    </row>
    <row r="16" spans="2:21" ht="19.75" customHeight="1" thickBot="1" x14ac:dyDescent="0.6">
      <c r="B16" s="47"/>
      <c r="C16" s="48"/>
      <c r="D16" s="191" t="s">
        <v>63</v>
      </c>
      <c r="E16" s="192"/>
      <c r="F16" s="48"/>
      <c r="G16" s="48" t="s">
        <v>98</v>
      </c>
      <c r="H16" s="48"/>
      <c r="I16" s="48"/>
      <c r="J16" s="48"/>
      <c r="K16" s="48"/>
      <c r="L16" s="48"/>
      <c r="M16" s="48"/>
      <c r="N16" s="48"/>
      <c r="O16" s="48"/>
      <c r="P16" s="48"/>
      <c r="Q16" s="48"/>
      <c r="R16" s="48"/>
      <c r="S16" s="48"/>
      <c r="T16" s="48"/>
      <c r="U16" s="49"/>
    </row>
    <row r="17" spans="2:54" ht="19.75" customHeight="1" thickBot="1" x14ac:dyDescent="0.6">
      <c r="B17" s="47"/>
      <c r="C17" s="48"/>
      <c r="D17" s="181" t="s">
        <v>64</v>
      </c>
      <c r="E17" s="182"/>
      <c r="F17" s="48"/>
      <c r="G17" s="48" t="s">
        <v>98</v>
      </c>
      <c r="H17" s="48"/>
      <c r="I17" s="48"/>
      <c r="J17" s="48"/>
      <c r="K17" s="48"/>
      <c r="L17" s="48"/>
      <c r="M17" s="48"/>
      <c r="N17" s="48"/>
      <c r="O17" s="48"/>
      <c r="P17" s="48"/>
      <c r="Q17" s="48"/>
      <c r="R17" s="48"/>
      <c r="S17" s="48"/>
      <c r="T17" s="48"/>
      <c r="U17" s="49"/>
    </row>
    <row r="18" spans="2:54" ht="19.75" customHeight="1" thickBot="1" x14ac:dyDescent="0.6">
      <c r="B18" s="47"/>
      <c r="C18" s="48"/>
      <c r="D18" s="191" t="s">
        <v>263</v>
      </c>
      <c r="E18" s="192"/>
      <c r="F18" s="48"/>
      <c r="G18" s="48" t="s">
        <v>295</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44" t="s">
        <v>195</v>
      </c>
      <c r="C20" s="245"/>
      <c r="D20" s="245"/>
      <c r="E20" s="245"/>
      <c r="F20" s="245"/>
      <c r="G20" s="245"/>
      <c r="H20" s="245"/>
      <c r="I20" s="245"/>
      <c r="J20" s="245"/>
      <c r="K20" s="245"/>
      <c r="L20" s="245"/>
      <c r="M20" s="245"/>
      <c r="N20" s="245"/>
      <c r="O20" s="245"/>
      <c r="P20" s="245"/>
      <c r="Q20" s="245"/>
      <c r="R20" s="245"/>
      <c r="S20" s="245"/>
      <c r="T20" s="246"/>
      <c r="U20" s="49"/>
    </row>
    <row r="21" spans="2:54" ht="19.75" customHeight="1" thickBot="1" x14ac:dyDescent="0.6">
      <c r="B21" s="181" t="s">
        <v>281</v>
      </c>
      <c r="C21" s="194"/>
      <c r="D21" s="194"/>
      <c r="E21" s="194"/>
      <c r="F21" s="194"/>
      <c r="G21" s="194"/>
      <c r="H21" s="194"/>
      <c r="I21" s="194"/>
      <c r="J21" s="194"/>
      <c r="K21" s="194"/>
      <c r="L21" s="194"/>
      <c r="M21" s="194"/>
      <c r="N21" s="194"/>
      <c r="O21" s="194"/>
      <c r="P21" s="194"/>
      <c r="Q21" s="194"/>
      <c r="R21" s="194"/>
      <c r="S21" s="194"/>
      <c r="T21" s="182"/>
      <c r="U21" s="49"/>
      <c r="AU21" s="241" t="s">
        <v>282</v>
      </c>
      <c r="AV21" s="242"/>
      <c r="AW21" s="242"/>
      <c r="AX21" s="242"/>
      <c r="AY21" s="242"/>
      <c r="AZ21" s="242"/>
      <c r="BA21" s="242"/>
      <c r="BB21" s="243"/>
    </row>
    <row r="22" spans="2:54" ht="19.75" customHeight="1" thickBot="1" x14ac:dyDescent="0.6">
      <c r="B22" s="189" t="s">
        <v>66</v>
      </c>
      <c r="C22" s="205"/>
      <c r="D22" s="205"/>
      <c r="E22" s="205"/>
      <c r="F22" s="205"/>
      <c r="G22" s="205"/>
      <c r="H22" s="190"/>
      <c r="I22" s="191" t="s">
        <v>67</v>
      </c>
      <c r="J22" s="193"/>
      <c r="K22" s="193"/>
      <c r="L22" s="193"/>
      <c r="M22" s="193"/>
      <c r="N22" s="193"/>
      <c r="O22" s="192"/>
      <c r="P22" s="181" t="s">
        <v>68</v>
      </c>
      <c r="Q22" s="194"/>
      <c r="R22" s="194"/>
      <c r="S22" s="194"/>
      <c r="T22" s="182"/>
      <c r="U22" s="49"/>
      <c r="AU22" s="247" t="s">
        <v>69</v>
      </c>
      <c r="AV22" s="248"/>
      <c r="AW22" s="247" t="s">
        <v>70</v>
      </c>
      <c r="AX22" s="248"/>
      <c r="AY22" s="247" t="s">
        <v>71</v>
      </c>
      <c r="AZ22" s="248"/>
      <c r="BA22" s="247" t="s">
        <v>72</v>
      </c>
      <c r="BB22" s="248"/>
    </row>
    <row r="23" spans="2:54" ht="19.75" customHeight="1" thickBot="1" x14ac:dyDescent="0.6">
      <c r="U23" s="49"/>
      <c r="AI23" s="74"/>
      <c r="AJ23" s="74"/>
      <c r="AK23" s="74"/>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181" t="s">
        <v>282</v>
      </c>
      <c r="C24" s="194"/>
      <c r="D24" s="194"/>
      <c r="E24" s="194"/>
      <c r="F24" s="194"/>
      <c r="G24" s="194"/>
      <c r="H24" s="194"/>
      <c r="I24" s="194"/>
      <c r="J24" s="194"/>
      <c r="K24" s="194"/>
      <c r="L24" s="194"/>
      <c r="M24" s="194"/>
      <c r="N24" s="194"/>
      <c r="O24" s="194"/>
      <c r="P24" s="194"/>
      <c r="Q24" s="194"/>
      <c r="R24" s="194"/>
      <c r="S24" s="194"/>
      <c r="T24" s="182"/>
      <c r="U24" s="49"/>
    </row>
    <row r="25" spans="2:54" ht="19.75" customHeight="1" thickBot="1" x14ac:dyDescent="0.6">
      <c r="B25" s="191" t="s">
        <v>303</v>
      </c>
      <c r="C25" s="193"/>
      <c r="D25" s="193"/>
      <c r="E25" s="193"/>
      <c r="F25" s="193"/>
      <c r="G25" s="193"/>
      <c r="H25" s="192"/>
      <c r="I25" s="191" t="s">
        <v>306</v>
      </c>
      <c r="J25" s="193"/>
      <c r="K25" s="193"/>
      <c r="L25" s="193"/>
      <c r="M25" s="193"/>
      <c r="N25" s="193"/>
      <c r="O25" s="192"/>
      <c r="P25" s="181" t="s">
        <v>307</v>
      </c>
      <c r="Q25" s="194"/>
      <c r="R25" s="194"/>
      <c r="S25" s="194"/>
      <c r="T25" s="182"/>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191" t="s">
        <v>304</v>
      </c>
      <c r="C27" s="193"/>
      <c r="D27" s="193"/>
      <c r="E27" s="193"/>
      <c r="F27" s="193"/>
      <c r="G27" s="193"/>
      <c r="H27" s="192"/>
      <c r="I27" s="191" t="s">
        <v>305</v>
      </c>
      <c r="J27" s="193"/>
      <c r="K27" s="193"/>
      <c r="L27" s="193"/>
      <c r="M27" s="193"/>
      <c r="N27" s="193"/>
      <c r="O27" s="192"/>
      <c r="P27" s="181" t="s">
        <v>308</v>
      </c>
      <c r="Q27" s="194"/>
      <c r="R27" s="194"/>
      <c r="S27" s="194"/>
      <c r="T27" s="182"/>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191" t="s">
        <v>309</v>
      </c>
      <c r="C29" s="193"/>
      <c r="D29" s="193"/>
      <c r="E29" s="193"/>
      <c r="F29" s="193"/>
      <c r="G29" s="193"/>
      <c r="H29" s="192"/>
      <c r="I29" s="191" t="s">
        <v>310</v>
      </c>
      <c r="J29" s="193"/>
      <c r="K29" s="193"/>
      <c r="L29" s="193"/>
      <c r="M29" s="193"/>
      <c r="N29" s="193"/>
      <c r="O29" s="192"/>
      <c r="P29" s="181" t="s">
        <v>311</v>
      </c>
      <c r="Q29" s="194"/>
      <c r="R29" s="194"/>
      <c r="S29" s="194"/>
      <c r="T29" s="182"/>
      <c r="U29" s="49"/>
    </row>
    <row r="30" spans="2:54" ht="19.75" customHeight="1" thickBot="1" x14ac:dyDescent="0.6">
      <c r="B30" s="47"/>
      <c r="C30" s="48"/>
      <c r="D30" s="48"/>
      <c r="E30" s="48"/>
      <c r="F30" s="48"/>
      <c r="G30" s="48"/>
      <c r="H30" s="48"/>
      <c r="I30" s="48"/>
      <c r="J30" s="48"/>
      <c r="K30" s="48"/>
      <c r="L30" s="48"/>
      <c r="M30" s="48"/>
      <c r="N30" s="48"/>
      <c r="O30" s="48"/>
      <c r="P30" s="48"/>
      <c r="Q30" s="48"/>
      <c r="R30" s="48"/>
      <c r="S30" s="48"/>
      <c r="T30" s="48"/>
      <c r="U30" s="49"/>
    </row>
    <row r="31" spans="2:54" ht="29" thickBot="1" x14ac:dyDescent="0.6">
      <c r="B31" s="183" t="s">
        <v>73</v>
      </c>
      <c r="C31" s="184"/>
      <c r="D31" s="184"/>
      <c r="E31" s="184"/>
      <c r="F31" s="184"/>
      <c r="G31" s="184"/>
      <c r="H31" s="184"/>
      <c r="I31" s="184"/>
      <c r="J31" s="184"/>
      <c r="K31" s="184"/>
      <c r="L31" s="184"/>
      <c r="M31" s="184"/>
      <c r="N31" s="184"/>
      <c r="O31" s="184"/>
      <c r="P31" s="184"/>
      <c r="Q31" s="184"/>
      <c r="R31" s="184"/>
      <c r="S31" s="184"/>
      <c r="T31" s="184"/>
      <c r="U31" s="185"/>
    </row>
    <row r="32" spans="2:54" ht="22.5" x14ac:dyDescent="0.55000000000000004">
      <c r="B32" s="38" t="s">
        <v>1</v>
      </c>
      <c r="C32" s="186" t="s">
        <v>2</v>
      </c>
      <c r="D32" s="187"/>
      <c r="E32" s="188"/>
      <c r="F32" s="249" t="s">
        <v>283</v>
      </c>
      <c r="G32" s="250"/>
      <c r="H32" s="250"/>
      <c r="I32" s="250"/>
      <c r="J32" s="251"/>
      <c r="K32" s="73" t="s">
        <v>285</v>
      </c>
      <c r="L32" s="45" t="s">
        <v>3</v>
      </c>
      <c r="M32" s="45" t="s">
        <v>4</v>
      </c>
      <c r="N32" s="46" t="s">
        <v>5</v>
      </c>
      <c r="O32" s="46" t="s">
        <v>6</v>
      </c>
      <c r="P32" s="46" t="s">
        <v>7</v>
      </c>
      <c r="Q32" s="46" t="s">
        <v>8</v>
      </c>
      <c r="R32" s="46" t="s">
        <v>9</v>
      </c>
      <c r="S32" s="46" t="s">
        <v>10</v>
      </c>
      <c r="T32" s="46" t="s">
        <v>11</v>
      </c>
      <c r="U32" s="37"/>
    </row>
    <row r="33" spans="2:22" ht="22.5" x14ac:dyDescent="0.55000000000000004">
      <c r="B33" s="177" t="s">
        <v>23</v>
      </c>
      <c r="C33" s="178" t="s">
        <v>42</v>
      </c>
      <c r="D33" s="179"/>
      <c r="E33" s="180"/>
      <c r="F33" s="178" t="s">
        <v>26</v>
      </c>
      <c r="G33" s="179"/>
      <c r="H33" s="179"/>
      <c r="I33" s="179"/>
      <c r="J33" s="180"/>
      <c r="K33" s="106"/>
      <c r="L33" s="177" t="s">
        <v>21</v>
      </c>
      <c r="M33" s="177" t="s">
        <v>22</v>
      </c>
      <c r="N33" s="2">
        <v>95</v>
      </c>
      <c r="O33" s="2">
        <v>95</v>
      </c>
      <c r="P33" s="2">
        <v>95</v>
      </c>
      <c r="Q33" s="2">
        <v>95</v>
      </c>
      <c r="R33" s="2">
        <v>95</v>
      </c>
      <c r="S33" s="2">
        <v>95</v>
      </c>
      <c r="T33" s="2"/>
      <c r="U33" s="33"/>
    </row>
    <row r="34" spans="2:22" ht="22.5" x14ac:dyDescent="0.55000000000000004">
      <c r="B34" s="137"/>
      <c r="C34" s="139"/>
      <c r="D34" s="140"/>
      <c r="E34" s="141"/>
      <c r="F34" s="139"/>
      <c r="G34" s="140"/>
      <c r="H34" s="140"/>
      <c r="I34" s="140"/>
      <c r="J34" s="141"/>
      <c r="K34" s="103"/>
      <c r="L34" s="137"/>
      <c r="M34" s="137"/>
      <c r="N34" s="46" t="s">
        <v>13</v>
      </c>
      <c r="O34" s="46" t="s">
        <v>14</v>
      </c>
      <c r="P34" s="46" t="s">
        <v>15</v>
      </c>
      <c r="Q34" s="46" t="s">
        <v>16</v>
      </c>
      <c r="R34" s="46" t="s">
        <v>17</v>
      </c>
      <c r="S34" s="46" t="s">
        <v>18</v>
      </c>
      <c r="T34" s="46" t="s">
        <v>19</v>
      </c>
      <c r="U34" s="46" t="s">
        <v>20</v>
      </c>
    </row>
    <row r="35" spans="2:22" ht="23" thickBot="1" x14ac:dyDescent="0.6">
      <c r="B35" s="147"/>
      <c r="C35" s="151"/>
      <c r="D35" s="152"/>
      <c r="E35" s="153"/>
      <c r="F35" s="151"/>
      <c r="G35" s="152"/>
      <c r="H35" s="152"/>
      <c r="I35" s="152"/>
      <c r="J35" s="153"/>
      <c r="K35" s="117"/>
      <c r="L35" s="147"/>
      <c r="M35" s="147"/>
      <c r="N35" s="111">
        <v>95</v>
      </c>
      <c r="O35" s="111">
        <v>95</v>
      </c>
      <c r="P35" s="111">
        <v>95</v>
      </c>
      <c r="Q35" s="111">
        <v>95</v>
      </c>
      <c r="R35" s="111">
        <v>95</v>
      </c>
      <c r="S35" s="111">
        <v>95</v>
      </c>
      <c r="T35" s="111"/>
      <c r="U35" s="111"/>
    </row>
    <row r="36" spans="2:22" ht="22.5" x14ac:dyDescent="0.55000000000000004">
      <c r="B36" s="146" t="s">
        <v>34</v>
      </c>
      <c r="C36" s="167" t="s">
        <v>43</v>
      </c>
      <c r="D36" s="168"/>
      <c r="E36" s="169"/>
      <c r="F36" s="252" t="s">
        <v>286</v>
      </c>
      <c r="G36" s="253"/>
      <c r="H36" s="253"/>
      <c r="I36" s="253"/>
      <c r="J36" s="254"/>
      <c r="K36" s="107"/>
      <c r="L36" s="146" t="s">
        <v>99</v>
      </c>
      <c r="M36" s="146" t="s">
        <v>44</v>
      </c>
      <c r="N36" s="112" t="s">
        <v>5</v>
      </c>
      <c r="O36" s="112" t="s">
        <v>6</v>
      </c>
      <c r="P36" s="112" t="s">
        <v>7</v>
      </c>
      <c r="Q36" s="112" t="s">
        <v>8</v>
      </c>
      <c r="R36" s="112" t="s">
        <v>9</v>
      </c>
      <c r="S36" s="112" t="s">
        <v>10</v>
      </c>
      <c r="T36" s="112" t="s">
        <v>11</v>
      </c>
      <c r="U36" s="113"/>
    </row>
    <row r="37" spans="2:22" ht="22.5" x14ac:dyDescent="0.55000000000000004">
      <c r="B37" s="137"/>
      <c r="C37" s="170"/>
      <c r="D37" s="171"/>
      <c r="E37" s="172"/>
      <c r="F37" s="255"/>
      <c r="G37" s="256"/>
      <c r="H37" s="256"/>
      <c r="I37" s="256"/>
      <c r="J37" s="257"/>
      <c r="K37" s="105" t="s">
        <v>61</v>
      </c>
      <c r="L37" s="137"/>
      <c r="M37" s="137"/>
      <c r="N37" s="40">
        <v>100</v>
      </c>
      <c r="O37" s="40">
        <v>110</v>
      </c>
      <c r="P37" s="40">
        <v>121</v>
      </c>
      <c r="Q37" s="40">
        <v>133</v>
      </c>
      <c r="R37" s="40">
        <v>146</v>
      </c>
      <c r="S37" s="40">
        <v>160</v>
      </c>
      <c r="T37" s="40">
        <f>SUM(N37:S37)</f>
        <v>770</v>
      </c>
      <c r="U37" s="33"/>
    </row>
    <row r="38" spans="2:22" ht="22.5" x14ac:dyDescent="0.55000000000000004">
      <c r="B38" s="137"/>
      <c r="C38" s="170"/>
      <c r="D38" s="171"/>
      <c r="E38" s="172"/>
      <c r="F38" s="255"/>
      <c r="G38" s="256"/>
      <c r="H38" s="256"/>
      <c r="I38" s="256"/>
      <c r="J38" s="257"/>
      <c r="K38" s="108"/>
      <c r="L38" s="137"/>
      <c r="M38" s="137"/>
      <c r="N38" s="46" t="s">
        <v>13</v>
      </c>
      <c r="O38" s="46" t="s">
        <v>14</v>
      </c>
      <c r="P38" s="46" t="s">
        <v>15</v>
      </c>
      <c r="Q38" s="46" t="s">
        <v>16</v>
      </c>
      <c r="R38" s="46" t="s">
        <v>17</v>
      </c>
      <c r="S38" s="46" t="s">
        <v>18</v>
      </c>
      <c r="T38" s="46" t="s">
        <v>19</v>
      </c>
      <c r="U38" s="46" t="s">
        <v>20</v>
      </c>
    </row>
    <row r="39" spans="2:22" ht="23" thickBot="1" x14ac:dyDescent="0.6">
      <c r="B39" s="147"/>
      <c r="C39" s="173"/>
      <c r="D39" s="174"/>
      <c r="E39" s="175"/>
      <c r="F39" s="258"/>
      <c r="G39" s="259"/>
      <c r="H39" s="259"/>
      <c r="I39" s="259"/>
      <c r="J39" s="260"/>
      <c r="K39" s="118"/>
      <c r="L39" s="147"/>
      <c r="M39" s="147"/>
      <c r="N39" s="114">
        <v>176</v>
      </c>
      <c r="O39" s="114">
        <v>193</v>
      </c>
      <c r="P39" s="114">
        <v>212</v>
      </c>
      <c r="Q39" s="114">
        <v>233</v>
      </c>
      <c r="R39" s="114">
        <v>256</v>
      </c>
      <c r="S39" s="114">
        <v>281</v>
      </c>
      <c r="T39" s="114">
        <f>SUM(N39:S39)</f>
        <v>1351</v>
      </c>
      <c r="U39" s="114">
        <f>T37+T39</f>
        <v>2121</v>
      </c>
    </row>
    <row r="40" spans="2:22" ht="18" customHeight="1" x14ac:dyDescent="0.55000000000000004">
      <c r="B40" s="146" t="s">
        <v>40</v>
      </c>
      <c r="C40" s="167" t="s">
        <v>25</v>
      </c>
      <c r="D40" s="168"/>
      <c r="E40" s="169"/>
      <c r="F40" s="176" t="s">
        <v>287</v>
      </c>
      <c r="G40" s="168"/>
      <c r="H40" s="168"/>
      <c r="I40" s="168"/>
      <c r="J40" s="169"/>
      <c r="K40" s="104"/>
      <c r="L40" s="146" t="s">
        <v>21</v>
      </c>
      <c r="M40" s="146" t="s">
        <v>22</v>
      </c>
      <c r="N40" s="112" t="s">
        <v>5</v>
      </c>
      <c r="O40" s="112" t="s">
        <v>6</v>
      </c>
      <c r="P40" s="112" t="s">
        <v>7</v>
      </c>
      <c r="Q40" s="112" t="s">
        <v>8</v>
      </c>
      <c r="R40" s="112" t="s">
        <v>9</v>
      </c>
      <c r="S40" s="112" t="s">
        <v>10</v>
      </c>
      <c r="T40" s="112" t="s">
        <v>11</v>
      </c>
      <c r="U40" s="113"/>
    </row>
    <row r="41" spans="2:22" ht="22.5" x14ac:dyDescent="0.55000000000000004">
      <c r="B41" s="137"/>
      <c r="C41" s="170"/>
      <c r="D41" s="171"/>
      <c r="E41" s="172"/>
      <c r="F41" s="170"/>
      <c r="G41" s="171"/>
      <c r="H41" s="171"/>
      <c r="I41" s="171"/>
      <c r="J41" s="172"/>
      <c r="K41" s="105" t="s">
        <v>61</v>
      </c>
      <c r="L41" s="137"/>
      <c r="M41" s="137"/>
      <c r="N41" s="2">
        <v>9500</v>
      </c>
      <c r="O41" s="2">
        <v>10450</v>
      </c>
      <c r="P41" s="2">
        <v>11495</v>
      </c>
      <c r="Q41" s="2">
        <v>12635</v>
      </c>
      <c r="R41" s="2">
        <v>13870</v>
      </c>
      <c r="S41" s="2">
        <v>15200</v>
      </c>
      <c r="T41" s="2">
        <f>SUM(N41:S41)</f>
        <v>73150</v>
      </c>
      <c r="U41" s="33"/>
    </row>
    <row r="42" spans="2:22" ht="22.5" x14ac:dyDescent="0.55000000000000004">
      <c r="B42" s="137"/>
      <c r="C42" s="170"/>
      <c r="D42" s="171"/>
      <c r="E42" s="172"/>
      <c r="F42" s="170"/>
      <c r="G42" s="171"/>
      <c r="H42" s="171"/>
      <c r="I42" s="171"/>
      <c r="J42" s="172"/>
      <c r="K42" s="105"/>
      <c r="L42" s="137"/>
      <c r="M42" s="137"/>
      <c r="N42" s="46" t="s">
        <v>13</v>
      </c>
      <c r="O42" s="46" t="s">
        <v>14</v>
      </c>
      <c r="P42" s="46" t="s">
        <v>15</v>
      </c>
      <c r="Q42" s="46" t="s">
        <v>16</v>
      </c>
      <c r="R42" s="46" t="s">
        <v>17</v>
      </c>
      <c r="S42" s="46" t="s">
        <v>18</v>
      </c>
      <c r="T42" s="46" t="s">
        <v>19</v>
      </c>
      <c r="U42" s="46" t="s">
        <v>20</v>
      </c>
      <c r="V42" s="3"/>
    </row>
    <row r="43" spans="2:22" ht="23" thickBot="1" x14ac:dyDescent="0.6">
      <c r="B43" s="147"/>
      <c r="C43" s="173"/>
      <c r="D43" s="174"/>
      <c r="E43" s="175"/>
      <c r="F43" s="173"/>
      <c r="G43" s="174"/>
      <c r="H43" s="174"/>
      <c r="I43" s="174"/>
      <c r="J43" s="175"/>
      <c r="K43" s="119"/>
      <c r="L43" s="147"/>
      <c r="M43" s="147"/>
      <c r="N43" s="111">
        <v>16720</v>
      </c>
      <c r="O43" s="111">
        <v>18335</v>
      </c>
      <c r="P43" s="111">
        <v>20140</v>
      </c>
      <c r="Q43" s="111">
        <v>22135</v>
      </c>
      <c r="R43" s="111">
        <v>24320</v>
      </c>
      <c r="S43" s="111">
        <v>26695</v>
      </c>
      <c r="T43" s="111">
        <f>SUM(N43:S43)</f>
        <v>128345</v>
      </c>
      <c r="U43" s="111">
        <f>T41+T43</f>
        <v>201495</v>
      </c>
      <c r="V43" s="4"/>
    </row>
    <row r="44" spans="2:22" ht="22.5" x14ac:dyDescent="0.55000000000000004">
      <c r="B44" s="146" t="s">
        <v>45</v>
      </c>
      <c r="C44" s="148" t="s">
        <v>78</v>
      </c>
      <c r="D44" s="149"/>
      <c r="E44" s="150"/>
      <c r="F44" s="154" t="s">
        <v>76</v>
      </c>
      <c r="G44" s="149"/>
      <c r="H44" s="149"/>
      <c r="I44" s="149"/>
      <c r="J44" s="150"/>
      <c r="K44" s="101"/>
      <c r="L44" s="146"/>
      <c r="M44" s="146" t="s">
        <v>77</v>
      </c>
      <c r="N44" s="112" t="s">
        <v>5</v>
      </c>
      <c r="O44" s="112" t="s">
        <v>6</v>
      </c>
      <c r="P44" s="112" t="s">
        <v>7</v>
      </c>
      <c r="Q44" s="112" t="s">
        <v>8</v>
      </c>
      <c r="R44" s="112" t="s">
        <v>9</v>
      </c>
      <c r="S44" s="112" t="s">
        <v>10</v>
      </c>
      <c r="T44" s="112" t="s">
        <v>11</v>
      </c>
      <c r="U44" s="113"/>
      <c r="V44" s="4"/>
    </row>
    <row r="45" spans="2:22" ht="22.5" x14ac:dyDescent="0.55000000000000004">
      <c r="B45" s="137"/>
      <c r="C45" s="139"/>
      <c r="D45" s="140"/>
      <c r="E45" s="141"/>
      <c r="F45" s="139"/>
      <c r="G45" s="140"/>
      <c r="H45" s="140"/>
      <c r="I45" s="140"/>
      <c r="J45" s="141"/>
      <c r="K45" s="103"/>
      <c r="L45" s="137"/>
      <c r="M45" s="137"/>
      <c r="N45" s="50">
        <v>60</v>
      </c>
      <c r="O45" s="50">
        <v>60</v>
      </c>
      <c r="P45" s="50">
        <v>60</v>
      </c>
      <c r="Q45" s="50">
        <v>60</v>
      </c>
      <c r="R45" s="50">
        <v>60</v>
      </c>
      <c r="S45" s="50">
        <v>60</v>
      </c>
      <c r="T45" s="2"/>
      <c r="U45" s="33"/>
      <c r="V45" s="4"/>
    </row>
    <row r="46" spans="2:22" ht="22.5" x14ac:dyDescent="0.55000000000000004">
      <c r="B46" s="137"/>
      <c r="C46" s="139"/>
      <c r="D46" s="140"/>
      <c r="E46" s="141"/>
      <c r="F46" s="139"/>
      <c r="G46" s="140"/>
      <c r="H46" s="140"/>
      <c r="I46" s="140"/>
      <c r="J46" s="141"/>
      <c r="K46" s="103"/>
      <c r="L46" s="137"/>
      <c r="M46" s="137"/>
      <c r="N46" s="46" t="s">
        <v>13</v>
      </c>
      <c r="O46" s="46" t="s">
        <v>14</v>
      </c>
      <c r="P46" s="46" t="s">
        <v>15</v>
      </c>
      <c r="Q46" s="46" t="s">
        <v>16</v>
      </c>
      <c r="R46" s="46" t="s">
        <v>17</v>
      </c>
      <c r="S46" s="46" t="s">
        <v>18</v>
      </c>
      <c r="T46" s="46" t="s">
        <v>19</v>
      </c>
      <c r="U46" s="46" t="s">
        <v>20</v>
      </c>
      <c r="V46" s="4"/>
    </row>
    <row r="47" spans="2:22" ht="23" thickBot="1" x14ac:dyDescent="0.6">
      <c r="B47" s="147"/>
      <c r="C47" s="151"/>
      <c r="D47" s="152"/>
      <c r="E47" s="153"/>
      <c r="F47" s="151"/>
      <c r="G47" s="152"/>
      <c r="H47" s="152"/>
      <c r="I47" s="152"/>
      <c r="J47" s="153"/>
      <c r="K47" s="117"/>
      <c r="L47" s="147"/>
      <c r="M47" s="147"/>
      <c r="N47" s="115">
        <v>60</v>
      </c>
      <c r="O47" s="115">
        <v>60</v>
      </c>
      <c r="P47" s="115">
        <v>60</v>
      </c>
      <c r="Q47" s="115">
        <v>60</v>
      </c>
      <c r="R47" s="115">
        <v>60</v>
      </c>
      <c r="S47" s="115">
        <v>60</v>
      </c>
      <c r="T47" s="111"/>
      <c r="U47" s="111"/>
      <c r="V47" s="4"/>
    </row>
    <row r="48" spans="2:22" ht="22.5" x14ac:dyDescent="0.55000000000000004">
      <c r="B48" s="146" t="s">
        <v>46</v>
      </c>
      <c r="C48" s="148" t="s">
        <v>79</v>
      </c>
      <c r="D48" s="149"/>
      <c r="E48" s="150"/>
      <c r="F48" s="154" t="s">
        <v>288</v>
      </c>
      <c r="G48" s="149"/>
      <c r="H48" s="149"/>
      <c r="I48" s="149"/>
      <c r="J48" s="150"/>
      <c r="K48" s="101"/>
      <c r="L48" s="146" t="s">
        <v>21</v>
      </c>
      <c r="M48" s="146" t="s">
        <v>22</v>
      </c>
      <c r="N48" s="112" t="s">
        <v>5</v>
      </c>
      <c r="O48" s="112" t="s">
        <v>6</v>
      </c>
      <c r="P48" s="112" t="s">
        <v>7</v>
      </c>
      <c r="Q48" s="112" t="s">
        <v>8</v>
      </c>
      <c r="R48" s="112" t="s">
        <v>9</v>
      </c>
      <c r="S48" s="112" t="s">
        <v>10</v>
      </c>
      <c r="T48" s="112" t="s">
        <v>11</v>
      </c>
      <c r="U48" s="113"/>
      <c r="V48" s="4"/>
    </row>
    <row r="49" spans="2:22" ht="22.5" x14ac:dyDescent="0.55000000000000004">
      <c r="B49" s="137"/>
      <c r="C49" s="139"/>
      <c r="D49" s="140"/>
      <c r="E49" s="141"/>
      <c r="F49" s="139"/>
      <c r="G49" s="140"/>
      <c r="H49" s="140"/>
      <c r="I49" s="140"/>
      <c r="J49" s="141"/>
      <c r="K49" s="103" t="s">
        <v>61</v>
      </c>
      <c r="L49" s="137"/>
      <c r="M49" s="137"/>
      <c r="N49" s="2">
        <f>ROUND(N41*N45/100,0)</f>
        <v>5700</v>
      </c>
      <c r="O49" s="2">
        <f t="shared" ref="O49:S51" si="0">ROUND(O41*O45/100,0)</f>
        <v>6270</v>
      </c>
      <c r="P49" s="2">
        <f t="shared" si="0"/>
        <v>6897</v>
      </c>
      <c r="Q49" s="2">
        <f t="shared" si="0"/>
        <v>7581</v>
      </c>
      <c r="R49" s="2">
        <f t="shared" si="0"/>
        <v>8322</v>
      </c>
      <c r="S49" s="2">
        <f t="shared" si="0"/>
        <v>9120</v>
      </c>
      <c r="T49" s="2">
        <f>SUM(N49:S49)</f>
        <v>43890</v>
      </c>
      <c r="U49" s="33"/>
      <c r="V49" s="4"/>
    </row>
    <row r="50" spans="2:22" ht="22.5" x14ac:dyDescent="0.55000000000000004">
      <c r="B50" s="137"/>
      <c r="C50" s="139"/>
      <c r="D50" s="140"/>
      <c r="E50" s="141"/>
      <c r="F50" s="139"/>
      <c r="G50" s="140"/>
      <c r="H50" s="140"/>
      <c r="I50" s="140"/>
      <c r="J50" s="141"/>
      <c r="K50" s="103"/>
      <c r="L50" s="137"/>
      <c r="M50" s="137"/>
      <c r="N50" s="46" t="s">
        <v>13</v>
      </c>
      <c r="O50" s="46" t="s">
        <v>14</v>
      </c>
      <c r="P50" s="46" t="s">
        <v>15</v>
      </c>
      <c r="Q50" s="46" t="s">
        <v>16</v>
      </c>
      <c r="R50" s="46" t="s">
        <v>17</v>
      </c>
      <c r="S50" s="46" t="s">
        <v>18</v>
      </c>
      <c r="T50" s="46" t="s">
        <v>19</v>
      </c>
      <c r="U50" s="46" t="s">
        <v>20</v>
      </c>
      <c r="V50" s="4"/>
    </row>
    <row r="51" spans="2:22" ht="23" thickBot="1" x14ac:dyDescent="0.6">
      <c r="B51" s="147"/>
      <c r="C51" s="151"/>
      <c r="D51" s="152"/>
      <c r="E51" s="153"/>
      <c r="F51" s="151"/>
      <c r="G51" s="152"/>
      <c r="H51" s="152"/>
      <c r="I51" s="152"/>
      <c r="J51" s="153"/>
      <c r="K51" s="117"/>
      <c r="L51" s="147"/>
      <c r="M51" s="147"/>
      <c r="N51" s="111">
        <f>ROUND(N43*N47/100,0)</f>
        <v>10032</v>
      </c>
      <c r="O51" s="111">
        <f t="shared" si="0"/>
        <v>11001</v>
      </c>
      <c r="P51" s="111">
        <f t="shared" si="0"/>
        <v>12084</v>
      </c>
      <c r="Q51" s="111">
        <f t="shared" si="0"/>
        <v>13281</v>
      </c>
      <c r="R51" s="111">
        <f t="shared" si="0"/>
        <v>14592</v>
      </c>
      <c r="S51" s="111">
        <f t="shared" si="0"/>
        <v>16017</v>
      </c>
      <c r="T51" s="111">
        <f>SUM(N51:S51)</f>
        <v>77007</v>
      </c>
      <c r="U51" s="111">
        <f>T49+T51</f>
        <v>120897</v>
      </c>
      <c r="V51" s="4"/>
    </row>
    <row r="52" spans="2:22" ht="22.5" x14ac:dyDescent="0.55000000000000004">
      <c r="B52" s="146" t="s">
        <v>289</v>
      </c>
      <c r="C52" s="176" t="s">
        <v>291</v>
      </c>
      <c r="D52" s="168"/>
      <c r="E52" s="169"/>
      <c r="F52" s="176" t="s">
        <v>290</v>
      </c>
      <c r="G52" s="168"/>
      <c r="H52" s="168"/>
      <c r="I52" s="168"/>
      <c r="J52" s="169"/>
      <c r="K52" s="104"/>
      <c r="L52" s="146" t="s">
        <v>21</v>
      </c>
      <c r="M52" s="146" t="s">
        <v>22</v>
      </c>
      <c r="N52" s="112" t="s">
        <v>5</v>
      </c>
      <c r="O52" s="112" t="s">
        <v>6</v>
      </c>
      <c r="P52" s="112" t="s">
        <v>7</v>
      </c>
      <c r="Q52" s="112" t="s">
        <v>8</v>
      </c>
      <c r="R52" s="112" t="s">
        <v>9</v>
      </c>
      <c r="S52" s="112" t="s">
        <v>10</v>
      </c>
      <c r="T52" s="112" t="s">
        <v>11</v>
      </c>
      <c r="U52" s="113"/>
      <c r="V52" s="4"/>
    </row>
    <row r="53" spans="2:22" ht="22.5" x14ac:dyDescent="0.55000000000000004">
      <c r="B53" s="137"/>
      <c r="C53" s="170"/>
      <c r="D53" s="171"/>
      <c r="E53" s="172"/>
      <c r="F53" s="170"/>
      <c r="G53" s="171"/>
      <c r="H53" s="171"/>
      <c r="I53" s="171"/>
      <c r="J53" s="172"/>
      <c r="K53" s="105" t="s">
        <v>263</v>
      </c>
      <c r="L53" s="137"/>
      <c r="M53" s="137"/>
      <c r="N53" s="2">
        <f>-N49</f>
        <v>-5700</v>
      </c>
      <c r="O53" s="2">
        <f t="shared" ref="O53:S55" si="1">-O49</f>
        <v>-6270</v>
      </c>
      <c r="P53" s="2">
        <f t="shared" si="1"/>
        <v>-6897</v>
      </c>
      <c r="Q53" s="2">
        <f t="shared" si="1"/>
        <v>-7581</v>
      </c>
      <c r="R53" s="2">
        <f t="shared" si="1"/>
        <v>-8322</v>
      </c>
      <c r="S53" s="2">
        <f t="shared" si="1"/>
        <v>-9120</v>
      </c>
      <c r="T53" s="2">
        <f>SUM(N53:S53)</f>
        <v>-43890</v>
      </c>
      <c r="U53" s="33"/>
      <c r="V53" s="4"/>
    </row>
    <row r="54" spans="2:22" ht="22.5" x14ac:dyDescent="0.55000000000000004">
      <c r="B54" s="137"/>
      <c r="C54" s="170"/>
      <c r="D54" s="171"/>
      <c r="E54" s="172"/>
      <c r="F54" s="170"/>
      <c r="G54" s="171"/>
      <c r="H54" s="171"/>
      <c r="I54" s="171"/>
      <c r="J54" s="172"/>
      <c r="K54" s="105"/>
      <c r="L54" s="137"/>
      <c r="M54" s="137"/>
      <c r="N54" s="46" t="s">
        <v>13</v>
      </c>
      <c r="O54" s="46" t="s">
        <v>14</v>
      </c>
      <c r="P54" s="46" t="s">
        <v>15</v>
      </c>
      <c r="Q54" s="46" t="s">
        <v>16</v>
      </c>
      <c r="R54" s="46" t="s">
        <v>17</v>
      </c>
      <c r="S54" s="46" t="s">
        <v>18</v>
      </c>
      <c r="T54" s="46" t="s">
        <v>19</v>
      </c>
      <c r="U54" s="46" t="s">
        <v>20</v>
      </c>
      <c r="V54" s="4"/>
    </row>
    <row r="55" spans="2:22" ht="23" thickBot="1" x14ac:dyDescent="0.6">
      <c r="B55" s="147"/>
      <c r="C55" s="173"/>
      <c r="D55" s="174"/>
      <c r="E55" s="175"/>
      <c r="F55" s="173"/>
      <c r="G55" s="174"/>
      <c r="H55" s="174"/>
      <c r="I55" s="174"/>
      <c r="J55" s="175"/>
      <c r="K55" s="119"/>
      <c r="L55" s="147"/>
      <c r="M55" s="147"/>
      <c r="N55" s="111">
        <f>-N51</f>
        <v>-10032</v>
      </c>
      <c r="O55" s="111">
        <f t="shared" si="1"/>
        <v>-11001</v>
      </c>
      <c r="P55" s="111">
        <f t="shared" si="1"/>
        <v>-12084</v>
      </c>
      <c r="Q55" s="111">
        <f t="shared" si="1"/>
        <v>-13281</v>
      </c>
      <c r="R55" s="111">
        <f t="shared" si="1"/>
        <v>-14592</v>
      </c>
      <c r="S55" s="111">
        <f t="shared" si="1"/>
        <v>-16017</v>
      </c>
      <c r="T55" s="111">
        <f>SUM(N55:S55)</f>
        <v>-77007</v>
      </c>
      <c r="U55" s="120">
        <f>T53+T55</f>
        <v>-120897</v>
      </c>
      <c r="V55" s="4"/>
    </row>
    <row r="56" spans="2:22" ht="21.65" customHeight="1" x14ac:dyDescent="0.55000000000000004">
      <c r="B56" s="146" t="s">
        <v>47</v>
      </c>
      <c r="C56" s="148" t="s">
        <v>80</v>
      </c>
      <c r="D56" s="149"/>
      <c r="E56" s="150"/>
      <c r="F56" s="154" t="s">
        <v>76</v>
      </c>
      <c r="G56" s="149"/>
      <c r="H56" s="149"/>
      <c r="I56" s="149"/>
      <c r="J56" s="150"/>
      <c r="K56" s="101"/>
      <c r="L56" s="146"/>
      <c r="M56" s="146" t="s">
        <v>77</v>
      </c>
      <c r="N56" s="112" t="s">
        <v>5</v>
      </c>
      <c r="O56" s="112" t="s">
        <v>6</v>
      </c>
      <c r="P56" s="112" t="s">
        <v>7</v>
      </c>
      <c r="Q56" s="112" t="s">
        <v>8</v>
      </c>
      <c r="R56" s="112" t="s">
        <v>9</v>
      </c>
      <c r="S56" s="112" t="s">
        <v>10</v>
      </c>
      <c r="T56" s="112" t="s">
        <v>11</v>
      </c>
      <c r="U56" s="113"/>
      <c r="V56" s="4"/>
    </row>
    <row r="57" spans="2:22" ht="22.5" x14ac:dyDescent="0.55000000000000004">
      <c r="B57" s="137"/>
      <c r="C57" s="139"/>
      <c r="D57" s="140"/>
      <c r="E57" s="141"/>
      <c r="F57" s="139"/>
      <c r="G57" s="140"/>
      <c r="H57" s="140"/>
      <c r="I57" s="140"/>
      <c r="J57" s="141"/>
      <c r="K57" s="103"/>
      <c r="L57" s="137"/>
      <c r="M57" s="137"/>
      <c r="N57" s="50">
        <v>10</v>
      </c>
      <c r="O57" s="50">
        <v>10</v>
      </c>
      <c r="P57" s="50">
        <v>10</v>
      </c>
      <c r="Q57" s="50">
        <v>10</v>
      </c>
      <c r="R57" s="50">
        <v>10</v>
      </c>
      <c r="S57" s="50">
        <v>10</v>
      </c>
      <c r="T57" s="2"/>
      <c r="U57" s="33"/>
      <c r="V57" s="4"/>
    </row>
    <row r="58" spans="2:22" ht="22.5" x14ac:dyDescent="0.55000000000000004">
      <c r="B58" s="137"/>
      <c r="C58" s="139"/>
      <c r="D58" s="140"/>
      <c r="E58" s="141"/>
      <c r="F58" s="139"/>
      <c r="G58" s="140"/>
      <c r="H58" s="140"/>
      <c r="I58" s="140"/>
      <c r="J58" s="141"/>
      <c r="K58" s="103"/>
      <c r="L58" s="137"/>
      <c r="M58" s="137"/>
      <c r="N58" s="46" t="s">
        <v>13</v>
      </c>
      <c r="O58" s="46" t="s">
        <v>14</v>
      </c>
      <c r="P58" s="46" t="s">
        <v>15</v>
      </c>
      <c r="Q58" s="46" t="s">
        <v>16</v>
      </c>
      <c r="R58" s="46" t="s">
        <v>17</v>
      </c>
      <c r="S58" s="46" t="s">
        <v>18</v>
      </c>
      <c r="T58" s="46" t="s">
        <v>19</v>
      </c>
      <c r="U58" s="46" t="s">
        <v>20</v>
      </c>
      <c r="V58" s="4"/>
    </row>
    <row r="59" spans="2:22" ht="23" thickBot="1" x14ac:dyDescent="0.6">
      <c r="B59" s="147"/>
      <c r="C59" s="151"/>
      <c r="D59" s="152"/>
      <c r="E59" s="153"/>
      <c r="F59" s="151"/>
      <c r="G59" s="152"/>
      <c r="H59" s="152"/>
      <c r="I59" s="152"/>
      <c r="J59" s="153"/>
      <c r="K59" s="117"/>
      <c r="L59" s="147"/>
      <c r="M59" s="147"/>
      <c r="N59" s="115">
        <v>10</v>
      </c>
      <c r="O59" s="115">
        <v>10</v>
      </c>
      <c r="P59" s="115">
        <v>10</v>
      </c>
      <c r="Q59" s="115">
        <v>10</v>
      </c>
      <c r="R59" s="115">
        <v>10</v>
      </c>
      <c r="S59" s="115">
        <v>10</v>
      </c>
      <c r="T59" s="111"/>
      <c r="U59" s="111"/>
      <c r="V59" s="4"/>
    </row>
    <row r="60" spans="2:22" ht="22.5" x14ac:dyDescent="0.55000000000000004">
      <c r="B60" s="146" t="s">
        <v>82</v>
      </c>
      <c r="C60" s="148" t="s">
        <v>81</v>
      </c>
      <c r="D60" s="149"/>
      <c r="E60" s="150"/>
      <c r="F60" s="154" t="s">
        <v>292</v>
      </c>
      <c r="G60" s="149"/>
      <c r="H60" s="149"/>
      <c r="I60" s="149"/>
      <c r="J60" s="150"/>
      <c r="K60" s="101"/>
      <c r="L60" s="146" t="s">
        <v>21</v>
      </c>
      <c r="M60" s="146" t="s">
        <v>22</v>
      </c>
      <c r="N60" s="112" t="s">
        <v>5</v>
      </c>
      <c r="O60" s="112" t="s">
        <v>6</v>
      </c>
      <c r="P60" s="112" t="s">
        <v>7</v>
      </c>
      <c r="Q60" s="112" t="s">
        <v>8</v>
      </c>
      <c r="R60" s="112" t="s">
        <v>9</v>
      </c>
      <c r="S60" s="112" t="s">
        <v>10</v>
      </c>
      <c r="T60" s="112" t="s">
        <v>11</v>
      </c>
      <c r="U60" s="113"/>
      <c r="V60" s="4"/>
    </row>
    <row r="61" spans="2:22" ht="22.5" x14ac:dyDescent="0.55000000000000004">
      <c r="B61" s="137"/>
      <c r="C61" s="139"/>
      <c r="D61" s="140"/>
      <c r="E61" s="141"/>
      <c r="F61" s="139"/>
      <c r="G61" s="140"/>
      <c r="H61" s="140"/>
      <c r="I61" s="140"/>
      <c r="J61" s="141"/>
      <c r="K61" s="103" t="s">
        <v>61</v>
      </c>
      <c r="L61" s="137"/>
      <c r="M61" s="137"/>
      <c r="N61" s="2">
        <f t="shared" ref="N61:S61" si="2">ROUND(N41*N57/100,0)</f>
        <v>950</v>
      </c>
      <c r="O61" s="2">
        <f t="shared" si="2"/>
        <v>1045</v>
      </c>
      <c r="P61" s="2">
        <f t="shared" si="2"/>
        <v>1150</v>
      </c>
      <c r="Q61" s="2">
        <f t="shared" si="2"/>
        <v>1264</v>
      </c>
      <c r="R61" s="2">
        <f t="shared" si="2"/>
        <v>1387</v>
      </c>
      <c r="S61" s="2">
        <f t="shared" si="2"/>
        <v>1520</v>
      </c>
      <c r="T61" s="2">
        <f>SUM(N61:S61)</f>
        <v>7316</v>
      </c>
      <c r="U61" s="33"/>
      <c r="V61" s="4"/>
    </row>
    <row r="62" spans="2:22" ht="22.5" x14ac:dyDescent="0.55000000000000004">
      <c r="B62" s="137"/>
      <c r="C62" s="139"/>
      <c r="D62" s="140"/>
      <c r="E62" s="141"/>
      <c r="F62" s="139"/>
      <c r="G62" s="140"/>
      <c r="H62" s="140"/>
      <c r="I62" s="140"/>
      <c r="J62" s="141"/>
      <c r="K62" s="103"/>
      <c r="L62" s="137"/>
      <c r="M62" s="137"/>
      <c r="N62" s="46" t="s">
        <v>13</v>
      </c>
      <c r="O62" s="46" t="s">
        <v>14</v>
      </c>
      <c r="P62" s="46" t="s">
        <v>15</v>
      </c>
      <c r="Q62" s="46" t="s">
        <v>16</v>
      </c>
      <c r="R62" s="46" t="s">
        <v>17</v>
      </c>
      <c r="S62" s="46" t="s">
        <v>18</v>
      </c>
      <c r="T62" s="46" t="s">
        <v>19</v>
      </c>
      <c r="U62" s="46" t="s">
        <v>20</v>
      </c>
      <c r="V62" s="4"/>
    </row>
    <row r="63" spans="2:22" ht="23" thickBot="1" x14ac:dyDescent="0.6">
      <c r="B63" s="147"/>
      <c r="C63" s="151"/>
      <c r="D63" s="152"/>
      <c r="E63" s="153"/>
      <c r="F63" s="151"/>
      <c r="G63" s="152"/>
      <c r="H63" s="152"/>
      <c r="I63" s="152"/>
      <c r="J63" s="153"/>
      <c r="K63" s="117"/>
      <c r="L63" s="147"/>
      <c r="M63" s="147"/>
      <c r="N63" s="111">
        <f t="shared" ref="N63:S63" si="3">ROUND(N43*N59/100,0)</f>
        <v>1672</v>
      </c>
      <c r="O63" s="111">
        <f t="shared" si="3"/>
        <v>1834</v>
      </c>
      <c r="P63" s="111">
        <f t="shared" si="3"/>
        <v>2014</v>
      </c>
      <c r="Q63" s="111">
        <f t="shared" si="3"/>
        <v>2214</v>
      </c>
      <c r="R63" s="111">
        <f t="shared" si="3"/>
        <v>2432</v>
      </c>
      <c r="S63" s="111">
        <f t="shared" si="3"/>
        <v>2670</v>
      </c>
      <c r="T63" s="111">
        <f>SUM(N63:S63)</f>
        <v>12836</v>
      </c>
      <c r="U63" s="111">
        <f>T61+T63</f>
        <v>20152</v>
      </c>
      <c r="V63" s="4"/>
    </row>
    <row r="64" spans="2:22" ht="22.5" x14ac:dyDescent="0.55000000000000004">
      <c r="B64" s="146" t="s">
        <v>49</v>
      </c>
      <c r="C64" s="148" t="s">
        <v>83</v>
      </c>
      <c r="D64" s="149"/>
      <c r="E64" s="150"/>
      <c r="F64" s="154" t="s">
        <v>84</v>
      </c>
      <c r="G64" s="149"/>
      <c r="H64" s="149"/>
      <c r="I64" s="149"/>
      <c r="J64" s="150"/>
      <c r="K64" s="101"/>
      <c r="L64" s="146" t="s">
        <v>21</v>
      </c>
      <c r="M64" s="146" t="s">
        <v>22</v>
      </c>
      <c r="N64" s="112" t="s">
        <v>5</v>
      </c>
      <c r="O64" s="112" t="s">
        <v>6</v>
      </c>
      <c r="P64" s="112" t="s">
        <v>7</v>
      </c>
      <c r="Q64" s="112" t="s">
        <v>8</v>
      </c>
      <c r="R64" s="112" t="s">
        <v>9</v>
      </c>
      <c r="S64" s="112" t="s">
        <v>10</v>
      </c>
      <c r="T64" s="112" t="s">
        <v>11</v>
      </c>
      <c r="U64" s="113"/>
      <c r="V64" s="4"/>
    </row>
    <row r="65" spans="2:22" ht="22.5" x14ac:dyDescent="0.55000000000000004">
      <c r="B65" s="137"/>
      <c r="C65" s="139"/>
      <c r="D65" s="140"/>
      <c r="E65" s="141"/>
      <c r="F65" s="139"/>
      <c r="G65" s="140"/>
      <c r="H65" s="140"/>
      <c r="I65" s="140"/>
      <c r="J65" s="141"/>
      <c r="K65" s="103"/>
      <c r="L65" s="137"/>
      <c r="M65" s="137"/>
      <c r="N65" s="2">
        <f t="shared" ref="N65:S65" si="4">N49+N61</f>
        <v>6650</v>
      </c>
      <c r="O65" s="2">
        <f t="shared" si="4"/>
        <v>7315</v>
      </c>
      <c r="P65" s="2">
        <f t="shared" si="4"/>
        <v>8047</v>
      </c>
      <c r="Q65" s="2">
        <f t="shared" si="4"/>
        <v>8845</v>
      </c>
      <c r="R65" s="2">
        <f t="shared" si="4"/>
        <v>9709</v>
      </c>
      <c r="S65" s="2">
        <f t="shared" si="4"/>
        <v>10640</v>
      </c>
      <c r="T65" s="2">
        <f>SUM(N65:S65)</f>
        <v>51206</v>
      </c>
      <c r="U65" s="33"/>
      <c r="V65" s="4"/>
    </row>
    <row r="66" spans="2:22" ht="22.5" x14ac:dyDescent="0.55000000000000004">
      <c r="B66" s="137"/>
      <c r="C66" s="139"/>
      <c r="D66" s="140"/>
      <c r="E66" s="141"/>
      <c r="F66" s="139"/>
      <c r="G66" s="140"/>
      <c r="H66" s="140"/>
      <c r="I66" s="140"/>
      <c r="J66" s="141"/>
      <c r="K66" s="103"/>
      <c r="L66" s="137"/>
      <c r="M66" s="137"/>
      <c r="N66" s="46" t="s">
        <v>13</v>
      </c>
      <c r="O66" s="46" t="s">
        <v>14</v>
      </c>
      <c r="P66" s="46" t="s">
        <v>15</v>
      </c>
      <c r="Q66" s="46" t="s">
        <v>16</v>
      </c>
      <c r="R66" s="46" t="s">
        <v>17</v>
      </c>
      <c r="S66" s="46" t="s">
        <v>18</v>
      </c>
      <c r="T66" s="46" t="s">
        <v>19</v>
      </c>
      <c r="U66" s="46" t="s">
        <v>20</v>
      </c>
      <c r="V66" s="4"/>
    </row>
    <row r="67" spans="2:22" ht="23" thickBot="1" x14ac:dyDescent="0.6">
      <c r="B67" s="147"/>
      <c r="C67" s="151"/>
      <c r="D67" s="152"/>
      <c r="E67" s="153"/>
      <c r="F67" s="151"/>
      <c r="G67" s="152"/>
      <c r="H67" s="152"/>
      <c r="I67" s="152"/>
      <c r="J67" s="153"/>
      <c r="K67" s="117"/>
      <c r="L67" s="147"/>
      <c r="M67" s="147"/>
      <c r="N67" s="111">
        <f t="shared" ref="N67:S67" si="5">N51+N63</f>
        <v>11704</v>
      </c>
      <c r="O67" s="111">
        <f t="shared" si="5"/>
        <v>12835</v>
      </c>
      <c r="P67" s="111">
        <f t="shared" si="5"/>
        <v>14098</v>
      </c>
      <c r="Q67" s="111">
        <f t="shared" si="5"/>
        <v>15495</v>
      </c>
      <c r="R67" s="111">
        <f t="shared" si="5"/>
        <v>17024</v>
      </c>
      <c r="S67" s="111">
        <f t="shared" si="5"/>
        <v>18687</v>
      </c>
      <c r="T67" s="111">
        <f>SUM(N67:S67)</f>
        <v>89843</v>
      </c>
      <c r="U67" s="111">
        <f>T65+T67</f>
        <v>141049</v>
      </c>
      <c r="V67" s="4"/>
    </row>
    <row r="68" spans="2:22" ht="22.5" x14ac:dyDescent="0.55000000000000004">
      <c r="B68" s="146" t="s">
        <v>85</v>
      </c>
      <c r="C68" s="148" t="s">
        <v>86</v>
      </c>
      <c r="D68" s="149"/>
      <c r="E68" s="150"/>
      <c r="F68" s="154" t="s">
        <v>87</v>
      </c>
      <c r="G68" s="149"/>
      <c r="H68" s="149"/>
      <c r="I68" s="149"/>
      <c r="J68" s="150"/>
      <c r="K68" s="101"/>
      <c r="L68" s="146" t="s">
        <v>21</v>
      </c>
      <c r="M68" s="146" t="s">
        <v>22</v>
      </c>
      <c r="N68" s="112" t="s">
        <v>5</v>
      </c>
      <c r="O68" s="112" t="s">
        <v>6</v>
      </c>
      <c r="P68" s="112" t="s">
        <v>7</v>
      </c>
      <c r="Q68" s="112" t="s">
        <v>8</v>
      </c>
      <c r="R68" s="112" t="s">
        <v>9</v>
      </c>
      <c r="S68" s="112" t="s">
        <v>10</v>
      </c>
      <c r="T68" s="112" t="s">
        <v>11</v>
      </c>
      <c r="U68" s="113"/>
      <c r="V68" s="4"/>
    </row>
    <row r="69" spans="2:22" ht="22.5" x14ac:dyDescent="0.55000000000000004">
      <c r="B69" s="137"/>
      <c r="C69" s="139"/>
      <c r="D69" s="140"/>
      <c r="E69" s="141"/>
      <c r="F69" s="139"/>
      <c r="G69" s="140"/>
      <c r="H69" s="140"/>
      <c r="I69" s="140"/>
      <c r="J69" s="141"/>
      <c r="K69" s="103"/>
      <c r="L69" s="137"/>
      <c r="M69" s="137"/>
      <c r="N69" s="2">
        <f t="shared" ref="N69:S69" si="6">N41-N65</f>
        <v>2850</v>
      </c>
      <c r="O69" s="2">
        <f t="shared" si="6"/>
        <v>3135</v>
      </c>
      <c r="P69" s="2">
        <f t="shared" si="6"/>
        <v>3448</v>
      </c>
      <c r="Q69" s="2">
        <f t="shared" si="6"/>
        <v>3790</v>
      </c>
      <c r="R69" s="2">
        <f t="shared" si="6"/>
        <v>4161</v>
      </c>
      <c r="S69" s="2">
        <f t="shared" si="6"/>
        <v>4560</v>
      </c>
      <c r="T69" s="2">
        <f>SUM(N69:S69)</f>
        <v>21944</v>
      </c>
      <c r="U69" s="33"/>
      <c r="V69" s="4"/>
    </row>
    <row r="70" spans="2:22" ht="22.5" x14ac:dyDescent="0.55000000000000004">
      <c r="B70" s="137"/>
      <c r="C70" s="139"/>
      <c r="D70" s="140"/>
      <c r="E70" s="141"/>
      <c r="F70" s="139"/>
      <c r="G70" s="140"/>
      <c r="H70" s="140"/>
      <c r="I70" s="140"/>
      <c r="J70" s="141"/>
      <c r="K70" s="103"/>
      <c r="L70" s="137"/>
      <c r="M70" s="137"/>
      <c r="N70" s="46" t="s">
        <v>13</v>
      </c>
      <c r="O70" s="46" t="s">
        <v>14</v>
      </c>
      <c r="P70" s="46" t="s">
        <v>15</v>
      </c>
      <c r="Q70" s="46" t="s">
        <v>16</v>
      </c>
      <c r="R70" s="46" t="s">
        <v>17</v>
      </c>
      <c r="S70" s="46" t="s">
        <v>18</v>
      </c>
      <c r="T70" s="46" t="s">
        <v>19</v>
      </c>
      <c r="U70" s="46" t="s">
        <v>20</v>
      </c>
      <c r="V70" s="4"/>
    </row>
    <row r="71" spans="2:22" ht="23" thickBot="1" x14ac:dyDescent="0.6">
      <c r="B71" s="147"/>
      <c r="C71" s="151"/>
      <c r="D71" s="152"/>
      <c r="E71" s="153"/>
      <c r="F71" s="151"/>
      <c r="G71" s="152"/>
      <c r="H71" s="152"/>
      <c r="I71" s="152"/>
      <c r="J71" s="153"/>
      <c r="K71" s="117"/>
      <c r="L71" s="147"/>
      <c r="M71" s="147"/>
      <c r="N71" s="111">
        <f t="shared" ref="N71:S71" si="7">N43-N67</f>
        <v>5016</v>
      </c>
      <c r="O71" s="111">
        <f t="shared" si="7"/>
        <v>5500</v>
      </c>
      <c r="P71" s="111">
        <f t="shared" si="7"/>
        <v>6042</v>
      </c>
      <c r="Q71" s="111">
        <f t="shared" si="7"/>
        <v>6640</v>
      </c>
      <c r="R71" s="111">
        <f t="shared" si="7"/>
        <v>7296</v>
      </c>
      <c r="S71" s="111">
        <f t="shared" si="7"/>
        <v>8008</v>
      </c>
      <c r="T71" s="111">
        <f>SUM(N71:S71)</f>
        <v>38502</v>
      </c>
      <c r="U71" s="111">
        <f>T69+T71</f>
        <v>60446</v>
      </c>
      <c r="V71" s="4"/>
    </row>
    <row r="72" spans="2:22" ht="21.65" customHeight="1" x14ac:dyDescent="0.55000000000000004">
      <c r="B72" s="146" t="s">
        <v>90</v>
      </c>
      <c r="C72" s="148" t="s">
        <v>88</v>
      </c>
      <c r="D72" s="149"/>
      <c r="E72" s="150"/>
      <c r="F72" s="154" t="s">
        <v>89</v>
      </c>
      <c r="G72" s="149"/>
      <c r="H72" s="149"/>
      <c r="I72" s="149"/>
      <c r="J72" s="150"/>
      <c r="K72" s="101"/>
      <c r="L72" s="146"/>
      <c r="M72" s="146" t="s">
        <v>77</v>
      </c>
      <c r="N72" s="112" t="s">
        <v>5</v>
      </c>
      <c r="O72" s="112" t="s">
        <v>6</v>
      </c>
      <c r="P72" s="112" t="s">
        <v>7</v>
      </c>
      <c r="Q72" s="112" t="s">
        <v>8</v>
      </c>
      <c r="R72" s="112" t="s">
        <v>9</v>
      </c>
      <c r="S72" s="112" t="s">
        <v>10</v>
      </c>
      <c r="T72" s="112" t="s">
        <v>11</v>
      </c>
      <c r="U72" s="113"/>
      <c r="V72" s="4"/>
    </row>
    <row r="73" spans="2:22" ht="22.5" x14ac:dyDescent="0.55000000000000004">
      <c r="B73" s="137"/>
      <c r="C73" s="139"/>
      <c r="D73" s="140"/>
      <c r="E73" s="141"/>
      <c r="F73" s="139"/>
      <c r="G73" s="140"/>
      <c r="H73" s="140"/>
      <c r="I73" s="140"/>
      <c r="J73" s="141"/>
      <c r="K73" s="103"/>
      <c r="L73" s="137"/>
      <c r="M73" s="137"/>
      <c r="N73" s="50">
        <f t="shared" ref="N73:T73" si="8">ROUND(N69/N41*100,0)</f>
        <v>30</v>
      </c>
      <c r="O73" s="50">
        <f t="shared" si="8"/>
        <v>30</v>
      </c>
      <c r="P73" s="50">
        <f t="shared" si="8"/>
        <v>30</v>
      </c>
      <c r="Q73" s="50">
        <f t="shared" si="8"/>
        <v>30</v>
      </c>
      <c r="R73" s="50">
        <f t="shared" si="8"/>
        <v>30</v>
      </c>
      <c r="S73" s="50">
        <f t="shared" si="8"/>
        <v>30</v>
      </c>
      <c r="T73" s="50">
        <f t="shared" si="8"/>
        <v>30</v>
      </c>
      <c r="U73" s="33"/>
      <c r="V73" s="4"/>
    </row>
    <row r="74" spans="2:22" ht="22.5" x14ac:dyDescent="0.55000000000000004">
      <c r="B74" s="137"/>
      <c r="C74" s="139"/>
      <c r="D74" s="140"/>
      <c r="E74" s="141"/>
      <c r="F74" s="139"/>
      <c r="G74" s="140"/>
      <c r="H74" s="140"/>
      <c r="I74" s="140"/>
      <c r="J74" s="141"/>
      <c r="K74" s="103"/>
      <c r="L74" s="137"/>
      <c r="M74" s="137"/>
      <c r="N74" s="46" t="s">
        <v>13</v>
      </c>
      <c r="O74" s="46" t="s">
        <v>14</v>
      </c>
      <c r="P74" s="46" t="s">
        <v>15</v>
      </c>
      <c r="Q74" s="46" t="s">
        <v>16</v>
      </c>
      <c r="R74" s="46" t="s">
        <v>17</v>
      </c>
      <c r="S74" s="46" t="s">
        <v>18</v>
      </c>
      <c r="T74" s="46" t="s">
        <v>19</v>
      </c>
      <c r="U74" s="46" t="s">
        <v>20</v>
      </c>
      <c r="V74" s="4"/>
    </row>
    <row r="75" spans="2:22" ht="23" thickBot="1" x14ac:dyDescent="0.6">
      <c r="B75" s="147"/>
      <c r="C75" s="151"/>
      <c r="D75" s="152"/>
      <c r="E75" s="153"/>
      <c r="F75" s="151"/>
      <c r="G75" s="152"/>
      <c r="H75" s="152"/>
      <c r="I75" s="152"/>
      <c r="J75" s="153"/>
      <c r="K75" s="117"/>
      <c r="L75" s="147"/>
      <c r="M75" s="147"/>
      <c r="N75" s="115">
        <f t="shared" ref="N75:U75" si="9">ROUND(N71/N43*100,0)</f>
        <v>30</v>
      </c>
      <c r="O75" s="115">
        <f t="shared" si="9"/>
        <v>30</v>
      </c>
      <c r="P75" s="115">
        <f t="shared" si="9"/>
        <v>30</v>
      </c>
      <c r="Q75" s="115">
        <f t="shared" si="9"/>
        <v>30</v>
      </c>
      <c r="R75" s="115">
        <f t="shared" si="9"/>
        <v>30</v>
      </c>
      <c r="S75" s="115">
        <f t="shared" si="9"/>
        <v>30</v>
      </c>
      <c r="T75" s="115">
        <f t="shared" si="9"/>
        <v>30</v>
      </c>
      <c r="U75" s="115">
        <f t="shared" si="9"/>
        <v>30</v>
      </c>
      <c r="V75" s="4"/>
    </row>
    <row r="76" spans="2:22" ht="22.5" x14ac:dyDescent="0.55000000000000004">
      <c r="B76" s="146" t="s">
        <v>91</v>
      </c>
      <c r="C76" s="148" t="s">
        <v>75</v>
      </c>
      <c r="D76" s="149"/>
      <c r="E76" s="150"/>
      <c r="F76" s="154" t="s">
        <v>293</v>
      </c>
      <c r="G76" s="149"/>
      <c r="H76" s="149"/>
      <c r="I76" s="149"/>
      <c r="J76" s="150"/>
      <c r="K76" s="101"/>
      <c r="L76" s="146" t="s">
        <v>21</v>
      </c>
      <c r="M76" s="146" t="s">
        <v>22</v>
      </c>
      <c r="N76" s="112" t="s">
        <v>5</v>
      </c>
      <c r="O76" s="112" t="s">
        <v>6</v>
      </c>
      <c r="P76" s="112" t="s">
        <v>7</v>
      </c>
      <c r="Q76" s="112" t="s">
        <v>8</v>
      </c>
      <c r="R76" s="112" t="s">
        <v>9</v>
      </c>
      <c r="S76" s="112" t="s">
        <v>10</v>
      </c>
      <c r="T76" s="112" t="s">
        <v>11</v>
      </c>
      <c r="U76" s="113"/>
      <c r="V76" s="4"/>
    </row>
    <row r="77" spans="2:22" ht="22.5" x14ac:dyDescent="0.55000000000000004">
      <c r="B77" s="137"/>
      <c r="C77" s="139"/>
      <c r="D77" s="140"/>
      <c r="E77" s="141"/>
      <c r="F77" s="139"/>
      <c r="G77" s="140"/>
      <c r="H77" s="140"/>
      <c r="I77" s="140"/>
      <c r="J77" s="141"/>
      <c r="K77" s="103" t="s">
        <v>61</v>
      </c>
      <c r="L77" s="137"/>
      <c r="M77" s="137"/>
      <c r="N77" s="2">
        <v>1500</v>
      </c>
      <c r="O77" s="2">
        <v>1500</v>
      </c>
      <c r="P77" s="2">
        <v>1500</v>
      </c>
      <c r="Q77" s="2">
        <v>1500</v>
      </c>
      <c r="R77" s="2">
        <v>1500</v>
      </c>
      <c r="S77" s="2">
        <v>1500</v>
      </c>
      <c r="T77" s="2">
        <f>SUM(N77:S77)</f>
        <v>9000</v>
      </c>
      <c r="U77" s="33"/>
      <c r="V77" s="4"/>
    </row>
    <row r="78" spans="2:22" ht="22.5" x14ac:dyDescent="0.55000000000000004">
      <c r="B78" s="137"/>
      <c r="C78" s="139"/>
      <c r="D78" s="140"/>
      <c r="E78" s="141"/>
      <c r="F78" s="139"/>
      <c r="G78" s="140"/>
      <c r="H78" s="140"/>
      <c r="I78" s="140"/>
      <c r="J78" s="141"/>
      <c r="K78" s="103"/>
      <c r="L78" s="137"/>
      <c r="M78" s="137"/>
      <c r="N78" s="46" t="s">
        <v>13</v>
      </c>
      <c r="O78" s="46" t="s">
        <v>14</v>
      </c>
      <c r="P78" s="46" t="s">
        <v>15</v>
      </c>
      <c r="Q78" s="46" t="s">
        <v>16</v>
      </c>
      <c r="R78" s="46" t="s">
        <v>17</v>
      </c>
      <c r="S78" s="46" t="s">
        <v>18</v>
      </c>
      <c r="T78" s="46" t="s">
        <v>19</v>
      </c>
      <c r="U78" s="46" t="s">
        <v>20</v>
      </c>
      <c r="V78" s="4"/>
    </row>
    <row r="79" spans="2:22" ht="23" thickBot="1" x14ac:dyDescent="0.6">
      <c r="B79" s="147"/>
      <c r="C79" s="151"/>
      <c r="D79" s="152"/>
      <c r="E79" s="153"/>
      <c r="F79" s="151"/>
      <c r="G79" s="152"/>
      <c r="H79" s="152"/>
      <c r="I79" s="152"/>
      <c r="J79" s="153"/>
      <c r="K79" s="117"/>
      <c r="L79" s="147"/>
      <c r="M79" s="147"/>
      <c r="N79" s="111">
        <v>1500</v>
      </c>
      <c r="O79" s="111">
        <v>1500</v>
      </c>
      <c r="P79" s="111">
        <v>1500</v>
      </c>
      <c r="Q79" s="111">
        <v>1500</v>
      </c>
      <c r="R79" s="111">
        <v>1500</v>
      </c>
      <c r="S79" s="111">
        <v>1500</v>
      </c>
      <c r="T79" s="111">
        <f>SUM(N79:S79)</f>
        <v>9000</v>
      </c>
      <c r="U79" s="111">
        <f>T77+T79</f>
        <v>18000</v>
      </c>
      <c r="V79" s="4"/>
    </row>
    <row r="80" spans="2:22" ht="21.65" customHeight="1" x14ac:dyDescent="0.55000000000000004">
      <c r="B80" s="146" t="s">
        <v>92</v>
      </c>
      <c r="C80" s="148" t="s">
        <v>93</v>
      </c>
      <c r="D80" s="149"/>
      <c r="E80" s="150"/>
      <c r="F80" s="154" t="s">
        <v>294</v>
      </c>
      <c r="G80" s="149"/>
      <c r="H80" s="149"/>
      <c r="I80" s="149"/>
      <c r="J80" s="150"/>
      <c r="K80" s="101"/>
      <c r="L80" s="146" t="s">
        <v>21</v>
      </c>
      <c r="M80" s="146" t="s">
        <v>22</v>
      </c>
      <c r="N80" s="112" t="s">
        <v>5</v>
      </c>
      <c r="O80" s="112" t="s">
        <v>6</v>
      </c>
      <c r="P80" s="112" t="s">
        <v>7</v>
      </c>
      <c r="Q80" s="112" t="s">
        <v>8</v>
      </c>
      <c r="R80" s="112" t="s">
        <v>9</v>
      </c>
      <c r="S80" s="112" t="s">
        <v>10</v>
      </c>
      <c r="T80" s="112" t="s">
        <v>11</v>
      </c>
      <c r="U80" s="113"/>
      <c r="V80" s="4"/>
    </row>
    <row r="81" spans="1:22" ht="22.5" x14ac:dyDescent="0.55000000000000004">
      <c r="B81" s="137"/>
      <c r="C81" s="139"/>
      <c r="D81" s="140"/>
      <c r="E81" s="141"/>
      <c r="F81" s="139"/>
      <c r="G81" s="140"/>
      <c r="H81" s="140"/>
      <c r="I81" s="140"/>
      <c r="J81" s="141"/>
      <c r="K81" s="103" t="s">
        <v>61</v>
      </c>
      <c r="L81" s="137"/>
      <c r="M81" s="137"/>
      <c r="N81" s="2">
        <v>300</v>
      </c>
      <c r="O81" s="2">
        <v>300</v>
      </c>
      <c r="P81" s="2">
        <v>300</v>
      </c>
      <c r="Q81" s="2">
        <v>300</v>
      </c>
      <c r="R81" s="2">
        <v>300</v>
      </c>
      <c r="S81" s="2">
        <v>300</v>
      </c>
      <c r="T81" s="2">
        <f>SUM(N81:S81)</f>
        <v>1800</v>
      </c>
      <c r="U81" s="33"/>
      <c r="V81" s="4"/>
    </row>
    <row r="82" spans="1:22" ht="22.5" x14ac:dyDescent="0.55000000000000004">
      <c r="B82" s="137"/>
      <c r="C82" s="139"/>
      <c r="D82" s="140"/>
      <c r="E82" s="141"/>
      <c r="F82" s="139"/>
      <c r="G82" s="140"/>
      <c r="H82" s="140"/>
      <c r="I82" s="140"/>
      <c r="J82" s="141"/>
      <c r="K82" s="103"/>
      <c r="L82" s="137"/>
      <c r="M82" s="137"/>
      <c r="N82" s="46" t="s">
        <v>13</v>
      </c>
      <c r="O82" s="46" t="s">
        <v>14</v>
      </c>
      <c r="P82" s="46" t="s">
        <v>15</v>
      </c>
      <c r="Q82" s="46" t="s">
        <v>16</v>
      </c>
      <c r="R82" s="46" t="s">
        <v>17</v>
      </c>
      <c r="S82" s="46" t="s">
        <v>18</v>
      </c>
      <c r="T82" s="46" t="s">
        <v>19</v>
      </c>
      <c r="U82" s="46" t="s">
        <v>20</v>
      </c>
      <c r="V82" s="4"/>
    </row>
    <row r="83" spans="1:22" ht="23" thickBot="1" x14ac:dyDescent="0.6">
      <c r="B83" s="147"/>
      <c r="C83" s="151"/>
      <c r="D83" s="152"/>
      <c r="E83" s="153"/>
      <c r="F83" s="151"/>
      <c r="G83" s="152"/>
      <c r="H83" s="152"/>
      <c r="I83" s="152"/>
      <c r="J83" s="153"/>
      <c r="K83" s="117"/>
      <c r="L83" s="147"/>
      <c r="M83" s="147"/>
      <c r="N83" s="111">
        <v>300</v>
      </c>
      <c r="O83" s="111">
        <v>300</v>
      </c>
      <c r="P83" s="111">
        <v>300</v>
      </c>
      <c r="Q83" s="111">
        <v>300</v>
      </c>
      <c r="R83" s="111">
        <v>300</v>
      </c>
      <c r="S83" s="111">
        <v>300</v>
      </c>
      <c r="T83" s="111">
        <f>SUM(N83:S83)</f>
        <v>1800</v>
      </c>
      <c r="U83" s="111">
        <f>T81+T83</f>
        <v>3600</v>
      </c>
      <c r="V83" s="4"/>
    </row>
    <row r="84" spans="1:22" ht="22.5" x14ac:dyDescent="0.55000000000000004">
      <c r="B84" s="146" t="s">
        <v>51</v>
      </c>
      <c r="C84" s="148" t="s">
        <v>94</v>
      </c>
      <c r="D84" s="149"/>
      <c r="E84" s="150"/>
      <c r="F84" s="154" t="s">
        <v>95</v>
      </c>
      <c r="G84" s="149"/>
      <c r="H84" s="149"/>
      <c r="I84" s="149"/>
      <c r="J84" s="150"/>
      <c r="K84" s="101"/>
      <c r="L84" s="146" t="s">
        <v>21</v>
      </c>
      <c r="M84" s="146" t="s">
        <v>22</v>
      </c>
      <c r="N84" s="112" t="s">
        <v>5</v>
      </c>
      <c r="O84" s="112" t="s">
        <v>6</v>
      </c>
      <c r="P84" s="112" t="s">
        <v>7</v>
      </c>
      <c r="Q84" s="112" t="s">
        <v>8</v>
      </c>
      <c r="R84" s="112" t="s">
        <v>9</v>
      </c>
      <c r="S84" s="112" t="s">
        <v>10</v>
      </c>
      <c r="T84" s="112" t="s">
        <v>11</v>
      </c>
      <c r="U84" s="113"/>
      <c r="V84" s="4"/>
    </row>
    <row r="85" spans="1:22" ht="22.5" x14ac:dyDescent="0.55000000000000004">
      <c r="B85" s="137"/>
      <c r="C85" s="139"/>
      <c r="D85" s="140"/>
      <c r="E85" s="141"/>
      <c r="F85" s="139"/>
      <c r="G85" s="140"/>
      <c r="H85" s="140"/>
      <c r="I85" s="140"/>
      <c r="J85" s="141"/>
      <c r="K85" s="103"/>
      <c r="L85" s="137"/>
      <c r="M85" s="137"/>
      <c r="N85" s="2">
        <f>N77+N81</f>
        <v>1800</v>
      </c>
      <c r="O85" s="2">
        <f t="shared" ref="O85:S87" si="10">O77+O81</f>
        <v>1800</v>
      </c>
      <c r="P85" s="2">
        <f t="shared" si="10"/>
        <v>1800</v>
      </c>
      <c r="Q85" s="2">
        <f t="shared" si="10"/>
        <v>1800</v>
      </c>
      <c r="R85" s="2">
        <f t="shared" si="10"/>
        <v>1800</v>
      </c>
      <c r="S85" s="2">
        <f t="shared" si="10"/>
        <v>1800</v>
      </c>
      <c r="T85" s="2">
        <f>SUM(N85:S85)</f>
        <v>10800</v>
      </c>
      <c r="U85" s="33"/>
      <c r="V85" s="4"/>
    </row>
    <row r="86" spans="1:22" ht="22.5" x14ac:dyDescent="0.55000000000000004">
      <c r="B86" s="137"/>
      <c r="C86" s="139"/>
      <c r="D86" s="140"/>
      <c r="E86" s="141"/>
      <c r="F86" s="139"/>
      <c r="G86" s="140"/>
      <c r="H86" s="140"/>
      <c r="I86" s="140"/>
      <c r="J86" s="141"/>
      <c r="K86" s="103"/>
      <c r="L86" s="137"/>
      <c r="M86" s="137"/>
      <c r="N86" s="46" t="s">
        <v>13</v>
      </c>
      <c r="O86" s="46" t="s">
        <v>14</v>
      </c>
      <c r="P86" s="46" t="s">
        <v>15</v>
      </c>
      <c r="Q86" s="46" t="s">
        <v>16</v>
      </c>
      <c r="R86" s="46" t="s">
        <v>17</v>
      </c>
      <c r="S86" s="46" t="s">
        <v>18</v>
      </c>
      <c r="T86" s="46" t="s">
        <v>19</v>
      </c>
      <c r="U86" s="46" t="s">
        <v>20</v>
      </c>
      <c r="V86" s="4"/>
    </row>
    <row r="87" spans="1:22" ht="23" thickBot="1" x14ac:dyDescent="0.6">
      <c r="B87" s="147"/>
      <c r="C87" s="151"/>
      <c r="D87" s="152"/>
      <c r="E87" s="153"/>
      <c r="F87" s="151"/>
      <c r="G87" s="152"/>
      <c r="H87" s="152"/>
      <c r="I87" s="152"/>
      <c r="J87" s="153"/>
      <c r="K87" s="117"/>
      <c r="L87" s="147"/>
      <c r="M87" s="147"/>
      <c r="N87" s="111">
        <f>N79+N83</f>
        <v>1800</v>
      </c>
      <c r="O87" s="111">
        <f t="shared" si="10"/>
        <v>1800</v>
      </c>
      <c r="P87" s="111">
        <f t="shared" si="10"/>
        <v>1800</v>
      </c>
      <c r="Q87" s="111">
        <f t="shared" si="10"/>
        <v>1800</v>
      </c>
      <c r="R87" s="111">
        <f t="shared" si="10"/>
        <v>1800</v>
      </c>
      <c r="S87" s="111">
        <f t="shared" si="10"/>
        <v>1800</v>
      </c>
      <c r="T87" s="111">
        <f>SUM(N87:S87)</f>
        <v>10800</v>
      </c>
      <c r="U87" s="111">
        <f>T85+T87</f>
        <v>21600</v>
      </c>
      <c r="V87" s="4"/>
    </row>
    <row r="88" spans="1:22" ht="22.5" x14ac:dyDescent="0.55000000000000004">
      <c r="B88" s="146" t="s">
        <v>114</v>
      </c>
      <c r="C88" s="148" t="s">
        <v>96</v>
      </c>
      <c r="D88" s="149"/>
      <c r="E88" s="150"/>
      <c r="F88" s="154" t="s">
        <v>125</v>
      </c>
      <c r="G88" s="149"/>
      <c r="H88" s="149"/>
      <c r="I88" s="149"/>
      <c r="J88" s="150"/>
      <c r="K88" s="101"/>
      <c r="L88" s="146" t="s">
        <v>21</v>
      </c>
      <c r="M88" s="146" t="s">
        <v>22</v>
      </c>
      <c r="N88" s="112" t="s">
        <v>5</v>
      </c>
      <c r="O88" s="112" t="s">
        <v>6</v>
      </c>
      <c r="P88" s="112" t="s">
        <v>7</v>
      </c>
      <c r="Q88" s="112" t="s">
        <v>8</v>
      </c>
      <c r="R88" s="112" t="s">
        <v>9</v>
      </c>
      <c r="S88" s="112" t="s">
        <v>10</v>
      </c>
      <c r="T88" s="112" t="s">
        <v>11</v>
      </c>
      <c r="U88" s="113"/>
      <c r="V88" s="4"/>
    </row>
    <row r="89" spans="1:22" ht="22.5" x14ac:dyDescent="0.55000000000000004">
      <c r="B89" s="137"/>
      <c r="C89" s="139"/>
      <c r="D89" s="140"/>
      <c r="E89" s="141"/>
      <c r="F89" s="139"/>
      <c r="G89" s="140"/>
      <c r="H89" s="140"/>
      <c r="I89" s="140"/>
      <c r="J89" s="141"/>
      <c r="K89" s="103"/>
      <c r="L89" s="137"/>
      <c r="M89" s="137"/>
      <c r="N89" s="2">
        <f>N69-N85</f>
        <v>1050</v>
      </c>
      <c r="O89" s="2">
        <f t="shared" ref="O89:S91" si="11">O69-O85</f>
        <v>1335</v>
      </c>
      <c r="P89" s="2">
        <f t="shared" si="11"/>
        <v>1648</v>
      </c>
      <c r="Q89" s="2">
        <f t="shared" si="11"/>
        <v>1990</v>
      </c>
      <c r="R89" s="2">
        <f t="shared" si="11"/>
        <v>2361</v>
      </c>
      <c r="S89" s="2">
        <f t="shared" si="11"/>
        <v>2760</v>
      </c>
      <c r="T89" s="2">
        <f>SUM(N89:S89)</f>
        <v>11144</v>
      </c>
      <c r="U89" s="33"/>
      <c r="V89" s="4"/>
    </row>
    <row r="90" spans="1:22" ht="22.5" x14ac:dyDescent="0.55000000000000004">
      <c r="B90" s="137"/>
      <c r="C90" s="139"/>
      <c r="D90" s="140"/>
      <c r="E90" s="141"/>
      <c r="F90" s="139"/>
      <c r="G90" s="140"/>
      <c r="H90" s="140"/>
      <c r="I90" s="140"/>
      <c r="J90" s="141"/>
      <c r="K90" s="103"/>
      <c r="L90" s="137"/>
      <c r="M90" s="137"/>
      <c r="N90" s="46" t="s">
        <v>13</v>
      </c>
      <c r="O90" s="46" t="s">
        <v>14</v>
      </c>
      <c r="P90" s="46" t="s">
        <v>15</v>
      </c>
      <c r="Q90" s="46" t="s">
        <v>16</v>
      </c>
      <c r="R90" s="46" t="s">
        <v>17</v>
      </c>
      <c r="S90" s="46" t="s">
        <v>18</v>
      </c>
      <c r="T90" s="46" t="s">
        <v>19</v>
      </c>
      <c r="U90" s="46" t="s">
        <v>20</v>
      </c>
      <c r="V90" s="4"/>
    </row>
    <row r="91" spans="1:22" ht="23" thickBot="1" x14ac:dyDescent="0.6">
      <c r="B91" s="147"/>
      <c r="C91" s="151"/>
      <c r="D91" s="152"/>
      <c r="E91" s="153"/>
      <c r="F91" s="151"/>
      <c r="G91" s="152"/>
      <c r="H91" s="152"/>
      <c r="I91" s="152"/>
      <c r="J91" s="153"/>
      <c r="K91" s="117"/>
      <c r="L91" s="147"/>
      <c r="M91" s="147"/>
      <c r="N91" s="111">
        <f>N71-N87</f>
        <v>3216</v>
      </c>
      <c r="O91" s="111">
        <f t="shared" si="11"/>
        <v>3700</v>
      </c>
      <c r="P91" s="111">
        <f t="shared" si="11"/>
        <v>4242</v>
      </c>
      <c r="Q91" s="111">
        <f t="shared" si="11"/>
        <v>4840</v>
      </c>
      <c r="R91" s="111">
        <f t="shared" si="11"/>
        <v>5496</v>
      </c>
      <c r="S91" s="111">
        <f t="shared" si="11"/>
        <v>6208</v>
      </c>
      <c r="T91" s="111">
        <f>SUM(N91:S91)</f>
        <v>27702</v>
      </c>
      <c r="U91" s="111">
        <f>T89+T91</f>
        <v>38846</v>
      </c>
      <c r="V91" s="4"/>
    </row>
    <row r="92" spans="1:22" ht="22.5" x14ac:dyDescent="0.55000000000000004">
      <c r="B92" s="137" t="s">
        <v>52</v>
      </c>
      <c r="C92" s="139" t="s">
        <v>97</v>
      </c>
      <c r="D92" s="140"/>
      <c r="E92" s="141"/>
      <c r="F92" s="145" t="s">
        <v>126</v>
      </c>
      <c r="G92" s="140"/>
      <c r="H92" s="140"/>
      <c r="I92" s="140"/>
      <c r="J92" s="141"/>
      <c r="K92" s="53"/>
      <c r="L92" s="137"/>
      <c r="M92" s="137" t="s">
        <v>77</v>
      </c>
      <c r="N92" s="100" t="s">
        <v>5</v>
      </c>
      <c r="O92" s="100" t="s">
        <v>6</v>
      </c>
      <c r="P92" s="100" t="s">
        <v>7</v>
      </c>
      <c r="Q92" s="100" t="s">
        <v>8</v>
      </c>
      <c r="R92" s="100" t="s">
        <v>9</v>
      </c>
      <c r="S92" s="100" t="s">
        <v>10</v>
      </c>
      <c r="T92" s="100" t="s">
        <v>11</v>
      </c>
      <c r="U92" s="33"/>
      <c r="V92" s="4"/>
    </row>
    <row r="93" spans="1:22" ht="22.5" x14ac:dyDescent="0.55000000000000004">
      <c r="B93" s="137"/>
      <c r="C93" s="139"/>
      <c r="D93" s="140"/>
      <c r="E93" s="141"/>
      <c r="F93" s="139"/>
      <c r="G93" s="140"/>
      <c r="H93" s="140"/>
      <c r="I93" s="140"/>
      <c r="J93" s="141"/>
      <c r="K93" s="53"/>
      <c r="L93" s="137"/>
      <c r="M93" s="137"/>
      <c r="N93" s="50">
        <f t="shared" ref="N93:T93" si="12">ROUND(N89/N41*100,0)</f>
        <v>11</v>
      </c>
      <c r="O93" s="50">
        <f t="shared" si="12"/>
        <v>13</v>
      </c>
      <c r="P93" s="50">
        <f t="shared" si="12"/>
        <v>14</v>
      </c>
      <c r="Q93" s="50">
        <f t="shared" si="12"/>
        <v>16</v>
      </c>
      <c r="R93" s="50">
        <f t="shared" si="12"/>
        <v>17</v>
      </c>
      <c r="S93" s="50">
        <f t="shared" si="12"/>
        <v>18</v>
      </c>
      <c r="T93" s="50">
        <f t="shared" si="12"/>
        <v>15</v>
      </c>
      <c r="U93" s="33"/>
      <c r="V93" s="4"/>
    </row>
    <row r="94" spans="1:22" ht="22.5" x14ac:dyDescent="0.55000000000000004">
      <c r="B94" s="137"/>
      <c r="C94" s="139"/>
      <c r="D94" s="140"/>
      <c r="E94" s="141"/>
      <c r="F94" s="139"/>
      <c r="G94" s="140"/>
      <c r="H94" s="140"/>
      <c r="I94" s="140"/>
      <c r="J94" s="141"/>
      <c r="K94" s="53"/>
      <c r="L94" s="137"/>
      <c r="M94" s="137"/>
      <c r="N94" s="46" t="s">
        <v>13</v>
      </c>
      <c r="O94" s="46" t="s">
        <v>14</v>
      </c>
      <c r="P94" s="46" t="s">
        <v>15</v>
      </c>
      <c r="Q94" s="46" t="s">
        <v>16</v>
      </c>
      <c r="R94" s="46" t="s">
        <v>17</v>
      </c>
      <c r="S94" s="46" t="s">
        <v>18</v>
      </c>
      <c r="T94" s="46" t="s">
        <v>19</v>
      </c>
      <c r="U94" s="46" t="s">
        <v>20</v>
      </c>
      <c r="V94" s="4"/>
    </row>
    <row r="95" spans="1:22" ht="22.5" x14ac:dyDescent="0.55000000000000004">
      <c r="B95" s="138"/>
      <c r="C95" s="142"/>
      <c r="D95" s="143"/>
      <c r="E95" s="144"/>
      <c r="F95" s="142"/>
      <c r="G95" s="143"/>
      <c r="H95" s="143"/>
      <c r="I95" s="143"/>
      <c r="J95" s="144"/>
      <c r="K95" s="54"/>
      <c r="L95" s="138"/>
      <c r="M95" s="138"/>
      <c r="N95" s="50">
        <f t="shared" ref="N95:U95" si="13">ROUND(N91/N43*100,0)</f>
        <v>19</v>
      </c>
      <c r="O95" s="50">
        <f t="shared" si="13"/>
        <v>20</v>
      </c>
      <c r="P95" s="50">
        <f t="shared" si="13"/>
        <v>21</v>
      </c>
      <c r="Q95" s="50">
        <f t="shared" si="13"/>
        <v>22</v>
      </c>
      <c r="R95" s="50">
        <f t="shared" si="13"/>
        <v>23</v>
      </c>
      <c r="S95" s="50">
        <f t="shared" si="13"/>
        <v>23</v>
      </c>
      <c r="T95" s="50">
        <f t="shared" si="13"/>
        <v>22</v>
      </c>
      <c r="U95" s="50">
        <f t="shared" si="13"/>
        <v>19</v>
      </c>
      <c r="V95" s="4"/>
    </row>
    <row r="96" spans="1:22" x14ac:dyDescent="0.55000000000000004">
      <c r="A96" s="4"/>
      <c r="B96" s="4"/>
      <c r="C96" s="4"/>
      <c r="D96" s="4"/>
      <c r="E96" s="4"/>
      <c r="F96" s="4"/>
      <c r="G96" s="4"/>
      <c r="H96" s="4"/>
      <c r="I96" s="4"/>
      <c r="J96" s="4"/>
      <c r="K96" s="4"/>
      <c r="L96" s="4"/>
      <c r="M96" s="4"/>
      <c r="N96" s="4"/>
      <c r="O96" s="4"/>
      <c r="P96" s="4"/>
      <c r="Q96" s="4"/>
      <c r="R96" s="4"/>
      <c r="S96" s="4"/>
      <c r="T96" s="4"/>
      <c r="U96" s="4"/>
      <c r="V96" s="4"/>
    </row>
    <row r="121" spans="3:19" ht="22.5" x14ac:dyDescent="0.55000000000000004">
      <c r="C121" s="39" t="s">
        <v>50</v>
      </c>
    </row>
    <row r="123" spans="3:19" ht="22.5" x14ac:dyDescent="0.55000000000000004">
      <c r="N123" s="40"/>
      <c r="O123" s="39" t="s">
        <v>48</v>
      </c>
      <c r="P123" s="39"/>
      <c r="Q123" s="39"/>
      <c r="R123" s="39"/>
      <c r="S123" s="39"/>
    </row>
  </sheetData>
  <mergeCells count="119">
    <mergeCell ref="B52:B55"/>
    <mergeCell ref="C52:E55"/>
    <mergeCell ref="F52:J55"/>
    <mergeCell ref="L52:L55"/>
    <mergeCell ref="M52:M55"/>
    <mergeCell ref="D18:E18"/>
    <mergeCell ref="B24:T24"/>
    <mergeCell ref="B25:H25"/>
    <mergeCell ref="I25:O25"/>
    <mergeCell ref="P25:T25"/>
    <mergeCell ref="B44:B47"/>
    <mergeCell ref="C44:E47"/>
    <mergeCell ref="F44:J47"/>
    <mergeCell ref="L44:L47"/>
    <mergeCell ref="M44:M47"/>
    <mergeCell ref="B48:B51"/>
    <mergeCell ref="C48:E51"/>
    <mergeCell ref="F48:J51"/>
    <mergeCell ref="L48:L51"/>
    <mergeCell ref="M48:M51"/>
    <mergeCell ref="B36:B39"/>
    <mergeCell ref="C36:E39"/>
    <mergeCell ref="F36:J39"/>
    <mergeCell ref="L36:L39"/>
    <mergeCell ref="B88:B91"/>
    <mergeCell ref="C88:E91"/>
    <mergeCell ref="F88:J91"/>
    <mergeCell ref="L88:L91"/>
    <mergeCell ref="M88:M91"/>
    <mergeCell ref="B92:B95"/>
    <mergeCell ref="C92:E95"/>
    <mergeCell ref="F92:J95"/>
    <mergeCell ref="L92:L95"/>
    <mergeCell ref="M92:M95"/>
    <mergeCell ref="B80:B83"/>
    <mergeCell ref="C80:E83"/>
    <mergeCell ref="F80:J83"/>
    <mergeCell ref="L80:L83"/>
    <mergeCell ref="M80:M83"/>
    <mergeCell ref="B84:B87"/>
    <mergeCell ref="C84:E87"/>
    <mergeCell ref="F84:J87"/>
    <mergeCell ref="L84:L87"/>
    <mergeCell ref="M84:M87"/>
    <mergeCell ref="B72:B75"/>
    <mergeCell ref="C72:E75"/>
    <mergeCell ref="F72:J75"/>
    <mergeCell ref="L72:L75"/>
    <mergeCell ref="M72:M75"/>
    <mergeCell ref="B76:B79"/>
    <mergeCell ref="C76:E79"/>
    <mergeCell ref="F76:J79"/>
    <mergeCell ref="L76:L79"/>
    <mergeCell ref="M76:M79"/>
    <mergeCell ref="B64:B67"/>
    <mergeCell ref="C64:E67"/>
    <mergeCell ref="F64:J67"/>
    <mergeCell ref="L64:L67"/>
    <mergeCell ref="M64:M67"/>
    <mergeCell ref="B68:B71"/>
    <mergeCell ref="C68:E71"/>
    <mergeCell ref="F68:J71"/>
    <mergeCell ref="L68:L71"/>
    <mergeCell ref="M68:M71"/>
    <mergeCell ref="B56:B59"/>
    <mergeCell ref="C56:E59"/>
    <mergeCell ref="F56:J59"/>
    <mergeCell ref="L56:L59"/>
    <mergeCell ref="M56:M59"/>
    <mergeCell ref="B60:B63"/>
    <mergeCell ref="C60:E63"/>
    <mergeCell ref="F60:J63"/>
    <mergeCell ref="L60:L63"/>
    <mergeCell ref="M60:M63"/>
    <mergeCell ref="M36:M39"/>
    <mergeCell ref="B40:B43"/>
    <mergeCell ref="C40:E43"/>
    <mergeCell ref="F40:J43"/>
    <mergeCell ref="L40:L43"/>
    <mergeCell ref="M40:M43"/>
    <mergeCell ref="BA22:BB22"/>
    <mergeCell ref="B31:U31"/>
    <mergeCell ref="C32:E32"/>
    <mergeCell ref="F32:J32"/>
    <mergeCell ref="B33:B35"/>
    <mergeCell ref="C33:E35"/>
    <mergeCell ref="F33:J35"/>
    <mergeCell ref="L33:L35"/>
    <mergeCell ref="M33:M35"/>
    <mergeCell ref="B27:H27"/>
    <mergeCell ref="B22:H22"/>
    <mergeCell ref="I22:O22"/>
    <mergeCell ref="P22:T22"/>
    <mergeCell ref="AU22:AV22"/>
    <mergeCell ref="AW22:AX22"/>
    <mergeCell ref="AY22:AZ22"/>
    <mergeCell ref="I27:O27"/>
    <mergeCell ref="P27:T27"/>
    <mergeCell ref="B29:H29"/>
    <mergeCell ref="I29:O29"/>
    <mergeCell ref="P29:T29"/>
    <mergeCell ref="B9:U9"/>
    <mergeCell ref="B11:U11"/>
    <mergeCell ref="D15:E15"/>
    <mergeCell ref="D16:E16"/>
    <mergeCell ref="D17:E17"/>
    <mergeCell ref="B21:T21"/>
    <mergeCell ref="AU21:BB21"/>
    <mergeCell ref="B2:I2"/>
    <mergeCell ref="B4:U4"/>
    <mergeCell ref="B5:U5"/>
    <mergeCell ref="C7:E7"/>
    <mergeCell ref="G7:I7"/>
    <mergeCell ref="J2:K2"/>
    <mergeCell ref="L2:T2"/>
    <mergeCell ref="J7:K7"/>
    <mergeCell ref="L7:O7"/>
    <mergeCell ref="Q7:R7"/>
    <mergeCell ref="B20:T20"/>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BB278"/>
  <sheetViews>
    <sheetView showGridLines="0" zoomScale="60" zoomScaleNormal="60" workbookViewId="0"/>
  </sheetViews>
  <sheetFormatPr defaultColWidth="8.6640625" defaultRowHeight="17.5" outlineLevelRow="1" x14ac:dyDescent="0.55000000000000004"/>
  <cols>
    <col min="1" max="1" width="3.08203125" style="1" customWidth="1"/>
    <col min="2" max="2" width="5.832031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81" t="s">
        <v>27</v>
      </c>
      <c r="C1" s="82"/>
      <c r="D1" s="82"/>
      <c r="E1" s="82"/>
      <c r="F1" s="82"/>
      <c r="G1" s="82"/>
      <c r="H1" s="82"/>
      <c r="I1" s="82"/>
      <c r="J1" s="82"/>
      <c r="K1" s="82"/>
      <c r="L1" s="83"/>
      <c r="M1" s="83"/>
      <c r="N1" s="83"/>
      <c r="O1" s="83"/>
      <c r="P1" s="83"/>
      <c r="Q1" s="83"/>
      <c r="R1" s="83"/>
      <c r="S1" s="83"/>
      <c r="T1" s="84"/>
      <c r="U1" s="85"/>
    </row>
    <row r="2" spans="2:21" ht="38" x14ac:dyDescent="1.25">
      <c r="B2" s="261" t="s">
        <v>28</v>
      </c>
      <c r="C2" s="262"/>
      <c r="D2" s="262"/>
      <c r="E2" s="262"/>
      <c r="F2" s="262"/>
      <c r="G2" s="262"/>
      <c r="H2" s="262"/>
      <c r="I2" s="262"/>
      <c r="J2" s="263" t="str">
        <f>A①_営業部_入力!J2</f>
        <v>第4-４問</v>
      </c>
      <c r="K2" s="263"/>
      <c r="L2" s="264" t="str">
        <f>A①_営業部_入力!M2</f>
        <v>部門別月次予算PL（その４-４）</v>
      </c>
      <c r="M2" s="264"/>
      <c r="N2" s="264"/>
      <c r="O2" s="264"/>
      <c r="P2" s="264"/>
      <c r="Q2" s="264"/>
      <c r="R2" s="264"/>
      <c r="S2" s="264"/>
      <c r="T2" s="264"/>
      <c r="U2" s="86"/>
    </row>
    <row r="3" spans="2:21" ht="31.5" x14ac:dyDescent="1.05">
      <c r="B3" s="30" t="str">
        <f>B⓵_マスタ登録!B3</f>
        <v>②予算会計システム（その2【営業部】：入力画面→予算仕訳→予算元帳→予算PL）</v>
      </c>
      <c r="C3" s="30"/>
      <c r="D3" s="88"/>
      <c r="E3" s="88"/>
      <c r="F3" s="88"/>
      <c r="G3" s="87"/>
      <c r="H3" s="88"/>
      <c r="I3" s="88"/>
      <c r="J3" s="89"/>
      <c r="K3" s="89"/>
      <c r="L3" s="90"/>
      <c r="M3" s="90"/>
      <c r="N3" s="89"/>
      <c r="O3" s="90"/>
      <c r="P3" s="89" t="s">
        <v>56</v>
      </c>
      <c r="Q3" s="90"/>
      <c r="R3" s="90"/>
      <c r="S3" s="90"/>
      <c r="T3" s="90"/>
      <c r="U3" s="91"/>
    </row>
    <row r="4" spans="2:21" ht="22.5" x14ac:dyDescent="0.55000000000000004">
      <c r="B4" s="161" t="s">
        <v>0</v>
      </c>
      <c r="C4" s="162"/>
      <c r="D4" s="162"/>
      <c r="E4" s="162"/>
      <c r="F4" s="162"/>
      <c r="G4" s="162"/>
      <c r="H4" s="162"/>
      <c r="I4" s="162"/>
      <c r="J4" s="162"/>
      <c r="K4" s="162"/>
      <c r="L4" s="162"/>
      <c r="M4" s="162"/>
      <c r="N4" s="162"/>
      <c r="O4" s="162"/>
      <c r="P4" s="162"/>
      <c r="Q4" s="162"/>
      <c r="R4" s="162"/>
      <c r="S4" s="162"/>
      <c r="T4" s="162"/>
      <c r="U4" s="163"/>
    </row>
    <row r="5" spans="2:21" ht="67.75" customHeight="1" x14ac:dyDescent="0.55000000000000004">
      <c r="B5" s="164" t="s">
        <v>58</v>
      </c>
      <c r="C5" s="165"/>
      <c r="D5" s="165"/>
      <c r="E5" s="165"/>
      <c r="F5" s="165"/>
      <c r="G5" s="165"/>
      <c r="H5" s="165"/>
      <c r="I5" s="165"/>
      <c r="J5" s="165"/>
      <c r="K5" s="165"/>
      <c r="L5" s="165"/>
      <c r="M5" s="165"/>
      <c r="N5" s="165"/>
      <c r="O5" s="165"/>
      <c r="P5" s="165"/>
      <c r="Q5" s="165"/>
      <c r="R5" s="165"/>
      <c r="S5" s="165"/>
      <c r="T5" s="165"/>
      <c r="U5" s="166"/>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55" t="str">
        <f>B⓵_マスタ登録!C7</f>
        <v>予算会計システム</v>
      </c>
      <c r="D7" s="156"/>
      <c r="E7" s="157"/>
      <c r="F7" s="11">
        <f>B⓵_マスタ登録!F7</f>
        <v>1</v>
      </c>
      <c r="G7" s="158" t="str">
        <f>B⓵_マスタ登録!G7</f>
        <v>解説</v>
      </c>
      <c r="H7" s="158"/>
      <c r="I7" s="158"/>
      <c r="J7" s="217" t="str">
        <f>B⓵_マスタ登録!J7</f>
        <v>予算FS範囲</v>
      </c>
      <c r="K7" s="218"/>
      <c r="L7" s="219" t="str">
        <f>B⓵_マスタ登録!L7</f>
        <v>予算ＰＬ</v>
      </c>
      <c r="M7" s="220"/>
      <c r="N7" s="220"/>
      <c r="O7" s="221"/>
      <c r="P7" s="77" t="str">
        <f>B⓵_マスタ登録!P7</f>
        <v>仕訳形式①</v>
      </c>
      <c r="Q7" s="207" t="str">
        <f>B⓵_マスタ登録!Q7</f>
        <v>予算仕訳</v>
      </c>
      <c r="R7" s="209"/>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8.25" customHeight="1" x14ac:dyDescent="0.55000000000000004">
      <c r="B9" s="164" t="s">
        <v>455</v>
      </c>
      <c r="C9" s="165"/>
      <c r="D9" s="165"/>
      <c r="E9" s="165"/>
      <c r="F9" s="165"/>
      <c r="G9" s="165"/>
      <c r="H9" s="165"/>
      <c r="I9" s="165"/>
      <c r="J9" s="165"/>
      <c r="K9" s="165"/>
      <c r="L9" s="165"/>
      <c r="M9" s="165"/>
      <c r="N9" s="165"/>
      <c r="O9" s="165"/>
      <c r="P9" s="165"/>
      <c r="Q9" s="165"/>
      <c r="R9" s="165"/>
      <c r="S9" s="165"/>
      <c r="T9" s="165"/>
      <c r="U9" s="166"/>
    </row>
    <row r="10" spans="2:21" hidden="1" outlineLevel="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hidden="1" customHeight="1" outlineLevel="1" x14ac:dyDescent="0.55000000000000004">
      <c r="B11" s="164" t="s">
        <v>142</v>
      </c>
      <c r="C11" s="165"/>
      <c r="D11" s="165"/>
      <c r="E11" s="165"/>
      <c r="F11" s="165"/>
      <c r="G11" s="165"/>
      <c r="H11" s="165"/>
      <c r="I11" s="165"/>
      <c r="J11" s="165"/>
      <c r="K11" s="165"/>
      <c r="L11" s="165"/>
      <c r="M11" s="165"/>
      <c r="N11" s="165"/>
      <c r="O11" s="165"/>
      <c r="P11" s="165"/>
      <c r="Q11" s="165"/>
      <c r="R11" s="165"/>
      <c r="S11" s="165"/>
      <c r="T11" s="165"/>
      <c r="U11" s="166"/>
    </row>
    <row r="12" spans="2:21" ht="19.75" customHeight="1" collapsed="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62</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57</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9" t="s">
        <v>61</v>
      </c>
      <c r="E15" s="190"/>
      <c r="F15" s="48"/>
      <c r="G15" s="48" t="s">
        <v>74</v>
      </c>
      <c r="H15" s="48"/>
      <c r="I15" s="48"/>
      <c r="J15" s="48"/>
      <c r="K15" s="48"/>
      <c r="L15" s="48"/>
      <c r="M15" s="48"/>
      <c r="N15" s="48"/>
      <c r="O15" s="48"/>
      <c r="P15" s="48"/>
      <c r="Q15" s="48"/>
      <c r="R15" s="48"/>
      <c r="S15" s="48"/>
      <c r="T15" s="48"/>
      <c r="U15" s="49"/>
    </row>
    <row r="16" spans="2:21" ht="19.75" customHeight="1" thickBot="1" x14ac:dyDescent="0.6">
      <c r="B16" s="47"/>
      <c r="C16" s="48"/>
      <c r="D16" s="191" t="s">
        <v>63</v>
      </c>
      <c r="E16" s="192"/>
      <c r="F16" s="48"/>
      <c r="G16" s="48" t="s">
        <v>98</v>
      </c>
      <c r="H16" s="48"/>
      <c r="I16" s="48"/>
      <c r="J16" s="48"/>
      <c r="K16" s="48"/>
      <c r="L16" s="48"/>
      <c r="M16" s="48"/>
      <c r="N16" s="48"/>
      <c r="O16" s="48"/>
      <c r="P16" s="48"/>
      <c r="Q16" s="48"/>
      <c r="R16" s="48"/>
      <c r="S16" s="48"/>
      <c r="T16" s="48"/>
      <c r="U16" s="49"/>
    </row>
    <row r="17" spans="2:54" ht="19.75" customHeight="1" thickBot="1" x14ac:dyDescent="0.6">
      <c r="B17" s="47"/>
      <c r="C17" s="48"/>
      <c r="D17" s="181" t="s">
        <v>64</v>
      </c>
      <c r="E17" s="182"/>
      <c r="F17" s="48"/>
      <c r="G17" s="48" t="s">
        <v>98</v>
      </c>
      <c r="H17" s="48"/>
      <c r="I17" s="48"/>
      <c r="J17" s="48"/>
      <c r="K17" s="48"/>
      <c r="L17" s="48"/>
      <c r="M17" s="48"/>
      <c r="N17" s="48"/>
      <c r="O17" s="48"/>
      <c r="P17" s="48"/>
      <c r="Q17" s="48"/>
      <c r="R17" s="48"/>
      <c r="S17" s="48"/>
      <c r="T17" s="48"/>
      <c r="U17" s="49"/>
    </row>
    <row r="18" spans="2:54" ht="19.75" customHeight="1" thickBot="1" x14ac:dyDescent="0.6">
      <c r="B18" s="47"/>
      <c r="C18" s="48"/>
      <c r="D18" s="191" t="s">
        <v>263</v>
      </c>
      <c r="E18" s="192"/>
      <c r="F18" s="48"/>
      <c r="G18" s="48" t="s">
        <v>295</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65" t="s">
        <v>195</v>
      </c>
      <c r="C20" s="245"/>
      <c r="D20" s="245"/>
      <c r="E20" s="245"/>
      <c r="F20" s="245"/>
      <c r="G20" s="245"/>
      <c r="H20" s="245"/>
      <c r="I20" s="245"/>
      <c r="J20" s="245"/>
      <c r="K20" s="245"/>
      <c r="L20" s="245"/>
      <c r="M20" s="245"/>
      <c r="N20" s="245"/>
      <c r="O20" s="245"/>
      <c r="P20" s="245"/>
      <c r="Q20" s="245"/>
      <c r="R20" s="245"/>
      <c r="S20" s="245"/>
      <c r="T20" s="246"/>
      <c r="U20" s="49"/>
    </row>
    <row r="21" spans="2:54" ht="19.75" customHeight="1" thickBot="1" x14ac:dyDescent="0.6">
      <c r="B21" s="266" t="s">
        <v>281</v>
      </c>
      <c r="C21" s="194"/>
      <c r="D21" s="194"/>
      <c r="E21" s="194"/>
      <c r="F21" s="194"/>
      <c r="G21" s="194"/>
      <c r="H21" s="194"/>
      <c r="I21" s="194"/>
      <c r="J21" s="194"/>
      <c r="K21" s="194"/>
      <c r="L21" s="194"/>
      <c r="M21" s="194"/>
      <c r="N21" s="194"/>
      <c r="O21" s="194"/>
      <c r="P21" s="194"/>
      <c r="Q21" s="194"/>
      <c r="R21" s="194"/>
      <c r="S21" s="194"/>
      <c r="T21" s="182"/>
      <c r="U21" s="49"/>
      <c r="AU21" s="241" t="s">
        <v>282</v>
      </c>
      <c r="AV21" s="242"/>
      <c r="AW21" s="242"/>
      <c r="AX21" s="242"/>
      <c r="AY21" s="242"/>
      <c r="AZ21" s="242"/>
      <c r="BA21" s="242"/>
      <c r="BB21" s="243"/>
    </row>
    <row r="22" spans="2:54" ht="19.75" customHeight="1" thickBot="1" x14ac:dyDescent="0.6">
      <c r="B22" s="267" t="s">
        <v>66</v>
      </c>
      <c r="C22" s="205"/>
      <c r="D22" s="205"/>
      <c r="E22" s="205"/>
      <c r="F22" s="205"/>
      <c r="G22" s="205"/>
      <c r="H22" s="190"/>
      <c r="I22" s="191" t="s">
        <v>67</v>
      </c>
      <c r="J22" s="193"/>
      <c r="K22" s="193"/>
      <c r="L22" s="193"/>
      <c r="M22" s="193"/>
      <c r="N22" s="193"/>
      <c r="O22" s="192"/>
      <c r="P22" s="181" t="s">
        <v>68</v>
      </c>
      <c r="Q22" s="194"/>
      <c r="R22" s="194"/>
      <c r="S22" s="194"/>
      <c r="T22" s="182"/>
      <c r="U22" s="49"/>
      <c r="AU22" s="247" t="s">
        <v>69</v>
      </c>
      <c r="AV22" s="248"/>
      <c r="AW22" s="247" t="s">
        <v>70</v>
      </c>
      <c r="AX22" s="248"/>
      <c r="AY22" s="247" t="s">
        <v>71</v>
      </c>
      <c r="AZ22" s="248"/>
      <c r="BA22" s="247" t="s">
        <v>72</v>
      </c>
      <c r="BB22" s="248"/>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I23" s="74"/>
      <c r="AJ23" s="74"/>
      <c r="AK23" s="74"/>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266" t="s">
        <v>282</v>
      </c>
      <c r="C24" s="194"/>
      <c r="D24" s="194"/>
      <c r="E24" s="194"/>
      <c r="F24" s="194"/>
      <c r="G24" s="194"/>
      <c r="H24" s="194"/>
      <c r="I24" s="194"/>
      <c r="J24" s="194"/>
      <c r="K24" s="194"/>
      <c r="L24" s="194"/>
      <c r="M24" s="194"/>
      <c r="N24" s="194"/>
      <c r="O24" s="194"/>
      <c r="P24" s="194"/>
      <c r="Q24" s="194"/>
      <c r="R24" s="194"/>
      <c r="S24" s="194"/>
      <c r="T24" s="182"/>
      <c r="U24" s="49"/>
    </row>
    <row r="25" spans="2:54" ht="19.75" customHeight="1" thickBot="1" x14ac:dyDescent="0.6">
      <c r="B25" s="267" t="s">
        <v>303</v>
      </c>
      <c r="C25" s="205"/>
      <c r="D25" s="205"/>
      <c r="E25" s="205"/>
      <c r="F25" s="205"/>
      <c r="G25" s="205"/>
      <c r="H25" s="190"/>
      <c r="I25" s="191" t="s">
        <v>306</v>
      </c>
      <c r="J25" s="193"/>
      <c r="K25" s="193"/>
      <c r="L25" s="193"/>
      <c r="M25" s="193"/>
      <c r="N25" s="193"/>
      <c r="O25" s="192"/>
      <c r="P25" s="181" t="s">
        <v>307</v>
      </c>
      <c r="Q25" s="194"/>
      <c r="R25" s="194"/>
      <c r="S25" s="194"/>
      <c r="T25" s="182"/>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68" t="s">
        <v>304</v>
      </c>
      <c r="C27" s="193"/>
      <c r="D27" s="193"/>
      <c r="E27" s="193"/>
      <c r="F27" s="193"/>
      <c r="G27" s="193"/>
      <c r="H27" s="192"/>
      <c r="I27" s="191" t="s">
        <v>305</v>
      </c>
      <c r="J27" s="193"/>
      <c r="K27" s="193"/>
      <c r="L27" s="193"/>
      <c r="M27" s="193"/>
      <c r="N27" s="193"/>
      <c r="O27" s="192"/>
      <c r="P27" s="181" t="s">
        <v>308</v>
      </c>
      <c r="Q27" s="194"/>
      <c r="R27" s="194"/>
      <c r="S27" s="194"/>
      <c r="T27" s="182"/>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68" t="s">
        <v>309</v>
      </c>
      <c r="C29" s="193"/>
      <c r="D29" s="193"/>
      <c r="E29" s="193"/>
      <c r="F29" s="193"/>
      <c r="G29" s="193"/>
      <c r="H29" s="192"/>
      <c r="I29" s="191" t="s">
        <v>310</v>
      </c>
      <c r="J29" s="193"/>
      <c r="K29" s="193"/>
      <c r="L29" s="193"/>
      <c r="M29" s="193"/>
      <c r="N29" s="193"/>
      <c r="O29" s="192"/>
      <c r="P29" s="181" t="s">
        <v>311</v>
      </c>
      <c r="Q29" s="194"/>
      <c r="R29" s="194"/>
      <c r="S29" s="194"/>
      <c r="T29" s="182"/>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18.649999999999999" customHeight="1" thickBot="1" x14ac:dyDescent="0.6">
      <c r="B31" s="266" t="s">
        <v>318</v>
      </c>
      <c r="C31" s="194"/>
      <c r="D31" s="194"/>
      <c r="E31" s="194"/>
      <c r="F31" s="194"/>
      <c r="G31" s="194"/>
      <c r="H31" s="194"/>
      <c r="I31" s="194"/>
      <c r="J31" s="194"/>
      <c r="K31" s="194"/>
      <c r="L31" s="194"/>
      <c r="M31" s="194"/>
      <c r="N31" s="194"/>
      <c r="O31" s="194"/>
      <c r="P31" s="194"/>
      <c r="Q31" s="194"/>
      <c r="R31" s="194"/>
      <c r="S31" s="194"/>
      <c r="T31" s="182"/>
      <c r="U31" s="49"/>
    </row>
    <row r="32" spans="2:54" ht="18.649999999999999" customHeight="1" thickBot="1" x14ac:dyDescent="0.6">
      <c r="B32" s="285" t="s">
        <v>1</v>
      </c>
      <c r="C32" s="283" t="s">
        <v>312</v>
      </c>
      <c r="D32" s="247" t="s">
        <v>315</v>
      </c>
      <c r="E32" s="152"/>
      <c r="F32" s="152"/>
      <c r="G32" s="152"/>
      <c r="H32" s="152"/>
      <c r="I32" s="152"/>
      <c r="J32" s="152"/>
      <c r="K32" s="152"/>
      <c r="L32" s="152"/>
      <c r="M32" s="248"/>
      <c r="N32" s="276" t="s">
        <v>317</v>
      </c>
      <c r="O32" s="247" t="s">
        <v>316</v>
      </c>
      <c r="P32" s="152"/>
      <c r="Q32" s="152"/>
      <c r="R32" s="152"/>
      <c r="S32" s="152"/>
      <c r="T32" s="248"/>
      <c r="U32" s="49"/>
    </row>
    <row r="33" spans="2:21" ht="18.649999999999999" customHeight="1" thickBot="1" x14ac:dyDescent="0.6">
      <c r="B33" s="286"/>
      <c r="C33" s="284"/>
      <c r="D33" s="181" t="s">
        <v>1</v>
      </c>
      <c r="E33" s="182"/>
      <c r="F33" s="181" t="s">
        <v>313</v>
      </c>
      <c r="G33" s="194"/>
      <c r="H33" s="182"/>
      <c r="I33" s="181" t="s">
        <v>285</v>
      </c>
      <c r="J33" s="182"/>
      <c r="K33" s="181" t="s">
        <v>4</v>
      </c>
      <c r="L33" s="194"/>
      <c r="M33" s="182"/>
      <c r="N33" s="277"/>
      <c r="O33" s="43" t="s">
        <v>314</v>
      </c>
      <c r="P33" s="181" t="s">
        <v>313</v>
      </c>
      <c r="Q33" s="182"/>
      <c r="R33" s="43" t="s">
        <v>285</v>
      </c>
      <c r="S33" s="181" t="s">
        <v>4</v>
      </c>
      <c r="T33" s="182"/>
      <c r="U33" s="49"/>
    </row>
    <row r="34" spans="2:21" ht="22.5" x14ac:dyDescent="0.55000000000000004">
      <c r="B34" s="14"/>
      <c r="C34" s="15"/>
      <c r="D34" s="15"/>
      <c r="E34" s="15"/>
      <c r="F34" s="15"/>
      <c r="G34" s="15"/>
      <c r="H34" s="15"/>
      <c r="I34" s="15"/>
      <c r="J34" s="15"/>
      <c r="K34" s="15"/>
      <c r="L34" s="15"/>
      <c r="M34" s="15"/>
      <c r="N34" s="15"/>
      <c r="O34" s="15"/>
      <c r="P34" s="15"/>
      <c r="Q34" s="15"/>
      <c r="R34" s="15"/>
      <c r="S34" s="15"/>
      <c r="T34" s="15"/>
      <c r="U34" s="49"/>
    </row>
    <row r="35" spans="2:21" ht="22.5" x14ac:dyDescent="0.55000000000000004">
      <c r="B35" s="47" t="s">
        <v>389</v>
      </c>
      <c r="C35" s="15"/>
      <c r="D35" s="15"/>
      <c r="E35" s="15"/>
      <c r="F35" s="15"/>
      <c r="G35" s="15"/>
      <c r="H35" s="15"/>
      <c r="I35" s="15"/>
      <c r="J35" s="15"/>
      <c r="K35" s="15"/>
      <c r="L35" s="15"/>
      <c r="M35" s="15"/>
      <c r="N35" s="15"/>
      <c r="O35" s="15"/>
      <c r="P35" s="15"/>
      <c r="Q35" s="15"/>
      <c r="R35" s="15"/>
      <c r="S35" s="15"/>
      <c r="T35" s="15"/>
      <c r="U35" s="49"/>
    </row>
    <row r="36" spans="2:21" ht="22.5" x14ac:dyDescent="0.55000000000000004">
      <c r="B36" s="14"/>
      <c r="C36" s="15"/>
      <c r="D36" s="15"/>
      <c r="E36" s="15"/>
      <c r="F36" s="15"/>
      <c r="G36" s="15"/>
      <c r="H36" s="15"/>
      <c r="I36" s="15"/>
      <c r="J36" s="15"/>
      <c r="K36" s="15"/>
      <c r="L36" s="15"/>
      <c r="M36" s="15"/>
      <c r="N36" s="15"/>
      <c r="O36" s="15"/>
      <c r="P36" s="15"/>
      <c r="Q36" s="15"/>
      <c r="R36" s="15"/>
      <c r="S36" s="15"/>
      <c r="T36" s="15"/>
      <c r="U36" s="49"/>
    </row>
    <row r="37" spans="2:21" ht="23" thickBot="1" x14ac:dyDescent="0.6">
      <c r="B37" s="47" t="s">
        <v>319</v>
      </c>
      <c r="C37" s="15"/>
      <c r="D37" s="15"/>
      <c r="E37" s="15"/>
      <c r="F37" s="15"/>
      <c r="G37" s="15"/>
      <c r="H37" s="15"/>
      <c r="I37" s="15"/>
      <c r="J37" s="15"/>
      <c r="K37" s="15"/>
      <c r="L37" s="15"/>
      <c r="M37" s="15"/>
      <c r="N37" s="15"/>
      <c r="O37" s="15"/>
      <c r="P37" s="15"/>
      <c r="Q37" s="15"/>
      <c r="R37" s="15"/>
      <c r="S37" s="15"/>
      <c r="T37" s="15"/>
      <c r="U37" s="49"/>
    </row>
    <row r="38" spans="2:21" ht="23" thickBot="1" x14ac:dyDescent="0.6">
      <c r="B38" s="92" t="s">
        <v>321</v>
      </c>
      <c r="C38" s="78">
        <v>44316</v>
      </c>
      <c r="D38" s="181">
        <f>B⓵_マスタ登録!$F$36</f>
        <v>199</v>
      </c>
      <c r="E38" s="182"/>
      <c r="F38" s="181" t="str">
        <f>B⓵_マスタ登録!$G$36</f>
        <v>仮勘定</v>
      </c>
      <c r="G38" s="194"/>
      <c r="H38" s="182"/>
      <c r="I38" s="181" t="str">
        <f>B⓵_マスタ登録!$F$141</f>
        <v>営業部</v>
      </c>
      <c r="J38" s="182"/>
      <c r="K38" s="278">
        <f>S38</f>
        <v>9500</v>
      </c>
      <c r="L38" s="279"/>
      <c r="M38" s="280"/>
      <c r="N38" s="80" t="s">
        <v>484</v>
      </c>
      <c r="O38" s="43">
        <f>B⓵_マスタ登録!$I$74</f>
        <v>400</v>
      </c>
      <c r="P38" s="181" t="str">
        <f>B⓵_マスタ登録!$G$52</f>
        <v>売上高</v>
      </c>
      <c r="Q38" s="182"/>
      <c r="R38" s="43" t="str">
        <f>B⓵_マスタ登録!$F$141</f>
        <v>営業部</v>
      </c>
      <c r="S38" s="281">
        <f>'B②-1_【営業部】入力画面'!$N$41</f>
        <v>9500</v>
      </c>
      <c r="T38" s="282"/>
      <c r="U38" s="49" t="s">
        <v>485</v>
      </c>
    </row>
    <row r="39" spans="2:21" ht="23" thickBot="1" x14ac:dyDescent="0.6">
      <c r="B39" s="93" t="s">
        <v>320</v>
      </c>
      <c r="C39" s="94"/>
      <c r="D39" s="94"/>
      <c r="E39" s="94"/>
      <c r="F39" s="94"/>
      <c r="G39" s="94"/>
      <c r="H39" s="94"/>
      <c r="I39" s="94"/>
      <c r="J39" s="94"/>
      <c r="K39" s="95"/>
      <c r="L39" s="95"/>
      <c r="M39" s="95"/>
      <c r="N39" s="48"/>
      <c r="O39" s="94"/>
      <c r="P39" s="94"/>
      <c r="Q39" s="94"/>
      <c r="R39" s="94"/>
      <c r="S39" s="96"/>
      <c r="T39" s="96"/>
      <c r="U39" s="49"/>
    </row>
    <row r="40" spans="2:21" ht="23" thickBot="1" x14ac:dyDescent="0.6">
      <c r="B40" s="92" t="s">
        <v>322</v>
      </c>
      <c r="C40" s="78">
        <f>C38</f>
        <v>44316</v>
      </c>
      <c r="D40" s="181">
        <f>B⓵_マスタ登録!$F$108</f>
        <v>701</v>
      </c>
      <c r="E40" s="182"/>
      <c r="F40" s="181" t="str">
        <f>B⓵_マスタ登録!$G$108</f>
        <v>販売数量</v>
      </c>
      <c r="G40" s="194"/>
      <c r="H40" s="182"/>
      <c r="I40" s="181" t="str">
        <f>B⓵_マスタ登録!$F$141</f>
        <v>営業部</v>
      </c>
      <c r="J40" s="182"/>
      <c r="K40" s="269">
        <f>'B②-1_【営業部】入力画面'!$N$37</f>
        <v>100</v>
      </c>
      <c r="L40" s="270"/>
      <c r="M40" s="271"/>
      <c r="N40" s="80" t="s">
        <v>323</v>
      </c>
      <c r="O40" s="43">
        <f>B⓵_マスタ登録!$F$110</f>
        <v>702</v>
      </c>
      <c r="P40" s="272" t="str">
        <f>B⓵_マスタ登録!$G$110</f>
        <v>販売数量の増加原因：売上</v>
      </c>
      <c r="Q40" s="273"/>
      <c r="R40" s="43" t="str">
        <f>B⓵_マスタ登録!$F$141</f>
        <v>営業部</v>
      </c>
      <c r="S40" s="274">
        <f>K40</f>
        <v>100</v>
      </c>
      <c r="T40" s="275"/>
      <c r="U40" s="49" t="s">
        <v>44</v>
      </c>
    </row>
    <row r="41" spans="2:21" ht="22.5" x14ac:dyDescent="0.55000000000000004">
      <c r="B41" s="14"/>
      <c r="C41" s="15"/>
      <c r="D41" s="15"/>
      <c r="E41" s="15"/>
      <c r="F41" s="15"/>
      <c r="G41" s="15"/>
      <c r="H41" s="15"/>
      <c r="I41" s="15"/>
      <c r="J41" s="15"/>
      <c r="K41" s="15"/>
      <c r="L41" s="15"/>
      <c r="M41" s="15"/>
      <c r="N41" s="15"/>
      <c r="O41" s="15"/>
      <c r="P41" s="15"/>
      <c r="Q41" s="15"/>
      <c r="R41" s="15"/>
      <c r="S41" s="15"/>
      <c r="T41" s="15"/>
      <c r="U41" s="49"/>
    </row>
    <row r="42" spans="2:21" ht="23" thickBot="1" x14ac:dyDescent="0.6">
      <c r="B42" s="47" t="s">
        <v>319</v>
      </c>
      <c r="C42" s="15"/>
      <c r="D42" s="15"/>
      <c r="E42" s="15"/>
      <c r="F42" s="15"/>
      <c r="G42" s="15"/>
      <c r="H42" s="15"/>
      <c r="I42" s="15"/>
      <c r="J42" s="15"/>
      <c r="K42" s="15"/>
      <c r="L42" s="15"/>
      <c r="M42" s="15"/>
      <c r="N42" s="15"/>
      <c r="O42" s="15"/>
      <c r="P42" s="15"/>
      <c r="Q42" s="15"/>
      <c r="R42" s="15"/>
      <c r="S42" s="15"/>
      <c r="T42" s="15"/>
      <c r="U42" s="49"/>
    </row>
    <row r="43" spans="2:21" ht="23" thickBot="1" x14ac:dyDescent="0.6">
      <c r="B43" s="92" t="s">
        <v>325</v>
      </c>
      <c r="C43" s="78">
        <v>44347</v>
      </c>
      <c r="D43" s="181">
        <f>B⓵_マスタ登録!$F$36</f>
        <v>199</v>
      </c>
      <c r="E43" s="182"/>
      <c r="F43" s="181" t="str">
        <f>B⓵_マスタ登録!$G$36</f>
        <v>仮勘定</v>
      </c>
      <c r="G43" s="194"/>
      <c r="H43" s="182"/>
      <c r="I43" s="181" t="str">
        <f>B⓵_マスタ登録!$F$141</f>
        <v>営業部</v>
      </c>
      <c r="J43" s="182"/>
      <c r="K43" s="278">
        <f>S43</f>
        <v>10450</v>
      </c>
      <c r="L43" s="279"/>
      <c r="M43" s="280"/>
      <c r="N43" s="80" t="s">
        <v>484</v>
      </c>
      <c r="O43" s="43">
        <f>B⓵_マスタ登録!$I$74</f>
        <v>400</v>
      </c>
      <c r="P43" s="181" t="str">
        <f>B⓵_マスタ登録!$G$52</f>
        <v>売上高</v>
      </c>
      <c r="Q43" s="182"/>
      <c r="R43" s="43" t="str">
        <f>B⓵_マスタ登録!$F$141</f>
        <v>営業部</v>
      </c>
      <c r="S43" s="281">
        <f>'B②-1_【営業部】入力画面'!$O$41</f>
        <v>10450</v>
      </c>
      <c r="T43" s="282"/>
      <c r="U43" s="49" t="s">
        <v>485</v>
      </c>
    </row>
    <row r="44" spans="2:21" ht="23" thickBot="1" x14ac:dyDescent="0.6">
      <c r="B44" s="93" t="s">
        <v>320</v>
      </c>
      <c r="C44" s="94"/>
      <c r="D44" s="94"/>
      <c r="E44" s="94"/>
      <c r="F44" s="94"/>
      <c r="G44" s="94"/>
      <c r="H44" s="94"/>
      <c r="I44" s="94"/>
      <c r="J44" s="94"/>
      <c r="K44" s="95"/>
      <c r="L44" s="95"/>
      <c r="M44" s="95"/>
      <c r="N44" s="48"/>
      <c r="O44" s="94"/>
      <c r="P44" s="94"/>
      <c r="Q44" s="94"/>
      <c r="R44" s="94"/>
      <c r="S44" s="96"/>
      <c r="T44" s="96"/>
      <c r="U44" s="49"/>
    </row>
    <row r="45" spans="2:21" ht="23" thickBot="1" x14ac:dyDescent="0.6">
      <c r="B45" s="92" t="s">
        <v>326</v>
      </c>
      <c r="C45" s="78">
        <f>C43</f>
        <v>44347</v>
      </c>
      <c r="D45" s="181">
        <f>B⓵_マスタ登録!$F$108</f>
        <v>701</v>
      </c>
      <c r="E45" s="182"/>
      <c r="F45" s="181" t="str">
        <f>B⓵_マスタ登録!$G$108</f>
        <v>販売数量</v>
      </c>
      <c r="G45" s="194"/>
      <c r="H45" s="182"/>
      <c r="I45" s="181" t="str">
        <f>B⓵_マスタ登録!$F$141</f>
        <v>営業部</v>
      </c>
      <c r="J45" s="182"/>
      <c r="K45" s="269">
        <f>'B②-1_【営業部】入力画面'!$O$37</f>
        <v>110</v>
      </c>
      <c r="L45" s="270"/>
      <c r="M45" s="271"/>
      <c r="N45" s="80" t="s">
        <v>323</v>
      </c>
      <c r="O45" s="43">
        <f>B⓵_マスタ登録!$F$110</f>
        <v>702</v>
      </c>
      <c r="P45" s="272" t="str">
        <f>B⓵_マスタ登録!$G$110</f>
        <v>販売数量の増加原因：売上</v>
      </c>
      <c r="Q45" s="273"/>
      <c r="R45" s="43" t="str">
        <f>B⓵_マスタ登録!$F$141</f>
        <v>営業部</v>
      </c>
      <c r="S45" s="274">
        <f>K45</f>
        <v>110</v>
      </c>
      <c r="T45" s="275"/>
      <c r="U45" s="49" t="s">
        <v>44</v>
      </c>
    </row>
    <row r="46" spans="2:21" ht="22.5" x14ac:dyDescent="0.55000000000000004">
      <c r="B46" s="14"/>
      <c r="C46" s="15"/>
      <c r="D46" s="15"/>
      <c r="E46" s="15"/>
      <c r="F46" s="15"/>
      <c r="G46" s="15"/>
      <c r="H46" s="15"/>
      <c r="I46" s="15"/>
      <c r="J46" s="15"/>
      <c r="K46" s="15"/>
      <c r="L46" s="15"/>
      <c r="M46" s="15"/>
      <c r="N46" s="15"/>
      <c r="O46" s="15"/>
      <c r="P46" s="15"/>
      <c r="Q46" s="15"/>
      <c r="R46" s="15"/>
      <c r="S46" s="15"/>
      <c r="T46" s="15"/>
      <c r="U46" s="49"/>
    </row>
    <row r="47" spans="2:21" ht="23" thickBot="1" x14ac:dyDescent="0.6">
      <c r="B47" s="47" t="s">
        <v>319</v>
      </c>
      <c r="C47" s="15"/>
      <c r="D47" s="15"/>
      <c r="E47" s="15"/>
      <c r="F47" s="15"/>
      <c r="G47" s="15"/>
      <c r="H47" s="15"/>
      <c r="I47" s="15"/>
      <c r="J47" s="15"/>
      <c r="K47" s="15"/>
      <c r="L47" s="15"/>
      <c r="M47" s="15"/>
      <c r="N47" s="15"/>
      <c r="O47" s="15"/>
      <c r="P47" s="15"/>
      <c r="Q47" s="15"/>
      <c r="R47" s="15"/>
      <c r="S47" s="15"/>
      <c r="T47" s="15"/>
      <c r="U47" s="49"/>
    </row>
    <row r="48" spans="2:21" ht="23" thickBot="1" x14ac:dyDescent="0.6">
      <c r="B48" s="92" t="s">
        <v>327</v>
      </c>
      <c r="C48" s="78">
        <v>44377</v>
      </c>
      <c r="D48" s="181">
        <f>B⓵_マスタ登録!$F$36</f>
        <v>199</v>
      </c>
      <c r="E48" s="182"/>
      <c r="F48" s="181" t="str">
        <f>B⓵_マスタ登録!$G$36</f>
        <v>仮勘定</v>
      </c>
      <c r="G48" s="194"/>
      <c r="H48" s="182"/>
      <c r="I48" s="181" t="str">
        <f>B⓵_マスタ登録!$F$141</f>
        <v>営業部</v>
      </c>
      <c r="J48" s="182"/>
      <c r="K48" s="278">
        <f>S48</f>
        <v>11495</v>
      </c>
      <c r="L48" s="279"/>
      <c r="M48" s="280"/>
      <c r="N48" s="80" t="s">
        <v>484</v>
      </c>
      <c r="O48" s="43">
        <f>B⓵_マスタ登録!$I$74</f>
        <v>400</v>
      </c>
      <c r="P48" s="181" t="str">
        <f>B⓵_マスタ登録!$G$52</f>
        <v>売上高</v>
      </c>
      <c r="Q48" s="182"/>
      <c r="R48" s="43" t="str">
        <f>B⓵_マスタ登録!$F$141</f>
        <v>営業部</v>
      </c>
      <c r="S48" s="281">
        <f>'B②-1_【営業部】入力画面'!$P$41</f>
        <v>11495</v>
      </c>
      <c r="T48" s="282"/>
      <c r="U48" s="49" t="s">
        <v>485</v>
      </c>
    </row>
    <row r="49" spans="2:21" ht="23" thickBot="1" x14ac:dyDescent="0.6">
      <c r="B49" s="93" t="s">
        <v>320</v>
      </c>
      <c r="C49" s="94"/>
      <c r="D49" s="94"/>
      <c r="E49" s="94"/>
      <c r="F49" s="94"/>
      <c r="G49" s="94"/>
      <c r="H49" s="94"/>
      <c r="I49" s="94"/>
      <c r="J49" s="94"/>
      <c r="K49" s="95"/>
      <c r="L49" s="95"/>
      <c r="M49" s="95"/>
      <c r="N49" s="48"/>
      <c r="O49" s="94"/>
      <c r="P49" s="94"/>
      <c r="Q49" s="94"/>
      <c r="R49" s="94"/>
      <c r="S49" s="96"/>
      <c r="T49" s="96"/>
      <c r="U49" s="49"/>
    </row>
    <row r="50" spans="2:21" ht="23" thickBot="1" x14ac:dyDescent="0.6">
      <c r="B50" s="92" t="s">
        <v>328</v>
      </c>
      <c r="C50" s="78">
        <f>C48</f>
        <v>44377</v>
      </c>
      <c r="D50" s="181">
        <f>B⓵_マスタ登録!$F$108</f>
        <v>701</v>
      </c>
      <c r="E50" s="182"/>
      <c r="F50" s="181" t="str">
        <f>B⓵_マスタ登録!$G$108</f>
        <v>販売数量</v>
      </c>
      <c r="G50" s="194"/>
      <c r="H50" s="182"/>
      <c r="I50" s="181" t="str">
        <f>B⓵_マスタ登録!$F$141</f>
        <v>営業部</v>
      </c>
      <c r="J50" s="182"/>
      <c r="K50" s="269">
        <f>'B②-1_【営業部】入力画面'!$P$37</f>
        <v>121</v>
      </c>
      <c r="L50" s="270"/>
      <c r="M50" s="271"/>
      <c r="N50" s="80" t="s">
        <v>323</v>
      </c>
      <c r="O50" s="43">
        <f>B⓵_マスタ登録!$F$110</f>
        <v>702</v>
      </c>
      <c r="P50" s="272" t="str">
        <f>B⓵_マスタ登録!$G$110</f>
        <v>販売数量の増加原因：売上</v>
      </c>
      <c r="Q50" s="273"/>
      <c r="R50" s="43" t="str">
        <f>B⓵_マスタ登録!$F$141</f>
        <v>営業部</v>
      </c>
      <c r="S50" s="274">
        <f>K50</f>
        <v>121</v>
      </c>
      <c r="T50" s="275"/>
      <c r="U50" s="49" t="s">
        <v>44</v>
      </c>
    </row>
    <row r="51" spans="2:21" ht="22.5" x14ac:dyDescent="0.55000000000000004">
      <c r="B51" s="14"/>
      <c r="C51" s="15"/>
      <c r="D51" s="15"/>
      <c r="E51" s="15"/>
      <c r="F51" s="15"/>
      <c r="G51" s="15"/>
      <c r="H51" s="15"/>
      <c r="I51" s="15"/>
      <c r="J51" s="15"/>
      <c r="K51" s="15"/>
      <c r="L51" s="15"/>
      <c r="M51" s="15"/>
      <c r="N51" s="15"/>
      <c r="O51" s="15"/>
      <c r="P51" s="15"/>
      <c r="Q51" s="15"/>
      <c r="R51" s="15"/>
      <c r="S51" s="15"/>
      <c r="T51" s="15"/>
      <c r="U51" s="49"/>
    </row>
    <row r="52" spans="2:21" ht="23" thickBot="1" x14ac:dyDescent="0.6">
      <c r="B52" s="47" t="s">
        <v>319</v>
      </c>
      <c r="C52" s="15"/>
      <c r="D52" s="15"/>
      <c r="E52" s="15"/>
      <c r="F52" s="15"/>
      <c r="G52" s="15"/>
      <c r="H52" s="15"/>
      <c r="I52" s="15"/>
      <c r="J52" s="15"/>
      <c r="K52" s="15"/>
      <c r="L52" s="15"/>
      <c r="M52" s="15"/>
      <c r="N52" s="15"/>
      <c r="O52" s="15"/>
      <c r="P52" s="15"/>
      <c r="Q52" s="15"/>
      <c r="R52" s="15"/>
      <c r="S52" s="15"/>
      <c r="T52" s="15"/>
      <c r="U52" s="49"/>
    </row>
    <row r="53" spans="2:21" ht="23" thickBot="1" x14ac:dyDescent="0.6">
      <c r="B53" s="92" t="s">
        <v>329</v>
      </c>
      <c r="C53" s="78">
        <v>44408</v>
      </c>
      <c r="D53" s="181">
        <f>B⓵_マスタ登録!$F$36</f>
        <v>199</v>
      </c>
      <c r="E53" s="182"/>
      <c r="F53" s="181" t="str">
        <f>B⓵_マスタ登録!$G$36</f>
        <v>仮勘定</v>
      </c>
      <c r="G53" s="194"/>
      <c r="H53" s="182"/>
      <c r="I53" s="181" t="str">
        <f>B⓵_マスタ登録!$F$141</f>
        <v>営業部</v>
      </c>
      <c r="J53" s="182"/>
      <c r="K53" s="278">
        <f>S53</f>
        <v>12635</v>
      </c>
      <c r="L53" s="279"/>
      <c r="M53" s="280"/>
      <c r="N53" s="80" t="s">
        <v>484</v>
      </c>
      <c r="O53" s="43">
        <f>B⓵_マスタ登録!$I$74</f>
        <v>400</v>
      </c>
      <c r="P53" s="181" t="str">
        <f>B⓵_マスタ登録!$G$52</f>
        <v>売上高</v>
      </c>
      <c r="Q53" s="182"/>
      <c r="R53" s="43" t="str">
        <f>B⓵_マスタ登録!$F$141</f>
        <v>営業部</v>
      </c>
      <c r="S53" s="281">
        <f>'B②-1_【営業部】入力画面'!$Q$41</f>
        <v>12635</v>
      </c>
      <c r="T53" s="282"/>
      <c r="U53" s="49" t="s">
        <v>485</v>
      </c>
    </row>
    <row r="54" spans="2:21" ht="23" thickBot="1" x14ac:dyDescent="0.6">
      <c r="B54" s="93" t="s">
        <v>320</v>
      </c>
      <c r="C54" s="94"/>
      <c r="D54" s="94"/>
      <c r="E54" s="94"/>
      <c r="F54" s="94"/>
      <c r="G54" s="94"/>
      <c r="H54" s="94"/>
      <c r="I54" s="94"/>
      <c r="J54" s="94"/>
      <c r="K54" s="95"/>
      <c r="L54" s="95"/>
      <c r="M54" s="95"/>
      <c r="N54" s="48"/>
      <c r="O54" s="94"/>
      <c r="P54" s="94"/>
      <c r="Q54" s="94"/>
      <c r="R54" s="94"/>
      <c r="S54" s="96"/>
      <c r="T54" s="96"/>
      <c r="U54" s="49"/>
    </row>
    <row r="55" spans="2:21" ht="23" thickBot="1" x14ac:dyDescent="0.6">
      <c r="B55" s="92" t="s">
        <v>330</v>
      </c>
      <c r="C55" s="78">
        <f>C53</f>
        <v>44408</v>
      </c>
      <c r="D55" s="181">
        <f>B⓵_マスタ登録!$F$108</f>
        <v>701</v>
      </c>
      <c r="E55" s="182"/>
      <c r="F55" s="181" t="str">
        <f>B⓵_マスタ登録!$G$108</f>
        <v>販売数量</v>
      </c>
      <c r="G55" s="194"/>
      <c r="H55" s="182"/>
      <c r="I55" s="181" t="str">
        <f>B⓵_マスタ登録!$F$141</f>
        <v>営業部</v>
      </c>
      <c r="J55" s="182"/>
      <c r="K55" s="269">
        <f>'B②-1_【営業部】入力画面'!$Q$37</f>
        <v>133</v>
      </c>
      <c r="L55" s="270"/>
      <c r="M55" s="271"/>
      <c r="N55" s="80" t="s">
        <v>323</v>
      </c>
      <c r="O55" s="43">
        <f>B⓵_マスタ登録!$F$110</f>
        <v>702</v>
      </c>
      <c r="P55" s="272" t="str">
        <f>B⓵_マスタ登録!$G$110</f>
        <v>販売数量の増加原因：売上</v>
      </c>
      <c r="Q55" s="273"/>
      <c r="R55" s="43" t="str">
        <f>B⓵_マスタ登録!$F$141</f>
        <v>営業部</v>
      </c>
      <c r="S55" s="274">
        <f>K55</f>
        <v>133</v>
      </c>
      <c r="T55" s="275"/>
      <c r="U55" s="49" t="s">
        <v>44</v>
      </c>
    </row>
    <row r="56" spans="2:21" ht="22.5" x14ac:dyDescent="0.55000000000000004">
      <c r="B56" s="14"/>
      <c r="C56" s="15"/>
      <c r="D56" s="15"/>
      <c r="E56" s="15"/>
      <c r="F56" s="15"/>
      <c r="G56" s="15"/>
      <c r="H56" s="15"/>
      <c r="I56" s="15"/>
      <c r="J56" s="15"/>
      <c r="K56" s="15"/>
      <c r="L56" s="15"/>
      <c r="M56" s="15"/>
      <c r="N56" s="15"/>
      <c r="O56" s="15"/>
      <c r="P56" s="15"/>
      <c r="Q56" s="15"/>
      <c r="R56" s="15"/>
      <c r="S56" s="15"/>
      <c r="T56" s="15"/>
      <c r="U56" s="49"/>
    </row>
    <row r="57" spans="2:21" ht="23" thickBot="1" x14ac:dyDescent="0.6">
      <c r="B57" s="47" t="s">
        <v>319</v>
      </c>
      <c r="C57" s="15"/>
      <c r="D57" s="15"/>
      <c r="E57" s="15"/>
      <c r="F57" s="15"/>
      <c r="G57" s="15"/>
      <c r="H57" s="15"/>
      <c r="I57" s="15"/>
      <c r="J57" s="15"/>
      <c r="K57" s="15"/>
      <c r="L57" s="15"/>
      <c r="M57" s="15"/>
      <c r="N57" s="15"/>
      <c r="O57" s="15"/>
      <c r="P57" s="15"/>
      <c r="Q57" s="15"/>
      <c r="R57" s="15"/>
      <c r="S57" s="15"/>
      <c r="T57" s="15"/>
      <c r="U57" s="49"/>
    </row>
    <row r="58" spans="2:21" ht="23" thickBot="1" x14ac:dyDescent="0.6">
      <c r="B58" s="92" t="s">
        <v>331</v>
      </c>
      <c r="C58" s="78">
        <v>44439</v>
      </c>
      <c r="D58" s="181">
        <f>B⓵_マスタ登録!$F$36</f>
        <v>199</v>
      </c>
      <c r="E58" s="182"/>
      <c r="F58" s="181" t="str">
        <f>B⓵_マスタ登録!$G$36</f>
        <v>仮勘定</v>
      </c>
      <c r="G58" s="194"/>
      <c r="H58" s="182"/>
      <c r="I58" s="181" t="str">
        <f>B⓵_マスタ登録!$F$141</f>
        <v>営業部</v>
      </c>
      <c r="J58" s="182"/>
      <c r="K58" s="278">
        <f>S58</f>
        <v>13870</v>
      </c>
      <c r="L58" s="279"/>
      <c r="M58" s="280"/>
      <c r="N58" s="80" t="s">
        <v>484</v>
      </c>
      <c r="O58" s="43">
        <f>B⓵_マスタ登録!$I$74</f>
        <v>400</v>
      </c>
      <c r="P58" s="181" t="str">
        <f>B⓵_マスタ登録!$G$52</f>
        <v>売上高</v>
      </c>
      <c r="Q58" s="182"/>
      <c r="R58" s="43" t="str">
        <f>B⓵_マスタ登録!$F$141</f>
        <v>営業部</v>
      </c>
      <c r="S58" s="281">
        <f>'B②-1_【営業部】入力画面'!$R$41</f>
        <v>13870</v>
      </c>
      <c r="T58" s="282"/>
      <c r="U58" s="49" t="s">
        <v>485</v>
      </c>
    </row>
    <row r="59" spans="2:21" ht="23" thickBot="1" x14ac:dyDescent="0.6">
      <c r="B59" s="93" t="s">
        <v>320</v>
      </c>
      <c r="C59" s="94"/>
      <c r="D59" s="94"/>
      <c r="E59" s="94"/>
      <c r="F59" s="94"/>
      <c r="G59" s="94"/>
      <c r="H59" s="94"/>
      <c r="I59" s="94"/>
      <c r="J59" s="94"/>
      <c r="K59" s="95"/>
      <c r="L59" s="95"/>
      <c r="M59" s="95"/>
      <c r="N59" s="48"/>
      <c r="O59" s="94"/>
      <c r="P59" s="94"/>
      <c r="Q59" s="94"/>
      <c r="R59" s="94"/>
      <c r="S59" s="96"/>
      <c r="T59" s="96"/>
      <c r="U59" s="49"/>
    </row>
    <row r="60" spans="2:21" ht="23" thickBot="1" x14ac:dyDescent="0.6">
      <c r="B60" s="92" t="s">
        <v>332</v>
      </c>
      <c r="C60" s="78">
        <f>C58</f>
        <v>44439</v>
      </c>
      <c r="D60" s="181">
        <f>B⓵_マスタ登録!$F$108</f>
        <v>701</v>
      </c>
      <c r="E60" s="182"/>
      <c r="F60" s="181" t="str">
        <f>B⓵_マスタ登録!$G$108</f>
        <v>販売数量</v>
      </c>
      <c r="G60" s="194"/>
      <c r="H60" s="182"/>
      <c r="I60" s="181" t="str">
        <f>B⓵_マスタ登録!$F$141</f>
        <v>営業部</v>
      </c>
      <c r="J60" s="182"/>
      <c r="K60" s="269">
        <f>'B②-1_【営業部】入力画面'!$R$37</f>
        <v>146</v>
      </c>
      <c r="L60" s="270"/>
      <c r="M60" s="271"/>
      <c r="N60" s="80" t="s">
        <v>323</v>
      </c>
      <c r="O60" s="43">
        <f>B⓵_マスタ登録!$F$110</f>
        <v>702</v>
      </c>
      <c r="P60" s="272" t="str">
        <f>B⓵_マスタ登録!$G$110</f>
        <v>販売数量の増加原因：売上</v>
      </c>
      <c r="Q60" s="273"/>
      <c r="R60" s="43" t="str">
        <f>B⓵_マスタ登録!$F$141</f>
        <v>営業部</v>
      </c>
      <c r="S60" s="274">
        <f>K60</f>
        <v>146</v>
      </c>
      <c r="T60" s="275"/>
      <c r="U60" s="49" t="s">
        <v>44</v>
      </c>
    </row>
    <row r="61" spans="2:21" ht="22.5" x14ac:dyDescent="0.55000000000000004">
      <c r="B61" s="14"/>
      <c r="C61" s="15"/>
      <c r="D61" s="15"/>
      <c r="E61" s="15"/>
      <c r="F61" s="15"/>
      <c r="G61" s="15"/>
      <c r="H61" s="15"/>
      <c r="I61" s="15"/>
      <c r="J61" s="15"/>
      <c r="K61" s="15"/>
      <c r="L61" s="15"/>
      <c r="M61" s="15"/>
      <c r="N61" s="15"/>
      <c r="O61" s="15"/>
      <c r="P61" s="15"/>
      <c r="Q61" s="15"/>
      <c r="R61" s="15"/>
      <c r="S61" s="15"/>
      <c r="T61" s="15"/>
      <c r="U61" s="49"/>
    </row>
    <row r="62" spans="2:21" ht="23" thickBot="1" x14ac:dyDescent="0.6">
      <c r="B62" s="47" t="s">
        <v>319</v>
      </c>
      <c r="C62" s="15"/>
      <c r="D62" s="15"/>
      <c r="E62" s="15"/>
      <c r="F62" s="15"/>
      <c r="G62" s="15"/>
      <c r="H62" s="15"/>
      <c r="I62" s="15"/>
      <c r="J62" s="15"/>
      <c r="K62" s="15"/>
      <c r="L62" s="15"/>
      <c r="M62" s="15"/>
      <c r="N62" s="15"/>
      <c r="O62" s="15"/>
      <c r="P62" s="15"/>
      <c r="Q62" s="15"/>
      <c r="R62" s="15"/>
      <c r="S62" s="15"/>
      <c r="T62" s="15"/>
      <c r="U62" s="49"/>
    </row>
    <row r="63" spans="2:21" ht="23" thickBot="1" x14ac:dyDescent="0.6">
      <c r="B63" s="92" t="s">
        <v>333</v>
      </c>
      <c r="C63" s="78">
        <v>44469</v>
      </c>
      <c r="D63" s="181">
        <f>B⓵_マスタ登録!$F$36</f>
        <v>199</v>
      </c>
      <c r="E63" s="182"/>
      <c r="F63" s="181" t="str">
        <f>B⓵_マスタ登録!$G$36</f>
        <v>仮勘定</v>
      </c>
      <c r="G63" s="194"/>
      <c r="H63" s="182"/>
      <c r="I63" s="181" t="str">
        <f>B⓵_マスタ登録!$F$141</f>
        <v>営業部</v>
      </c>
      <c r="J63" s="182"/>
      <c r="K63" s="278">
        <f>S63</f>
        <v>15200</v>
      </c>
      <c r="L63" s="279"/>
      <c r="M63" s="280"/>
      <c r="N63" s="80" t="s">
        <v>484</v>
      </c>
      <c r="O63" s="43">
        <f>B⓵_マスタ登録!$I$74</f>
        <v>400</v>
      </c>
      <c r="P63" s="181" t="str">
        <f>B⓵_マスタ登録!$G$52</f>
        <v>売上高</v>
      </c>
      <c r="Q63" s="182"/>
      <c r="R63" s="43" t="str">
        <f>B⓵_マスタ登録!$F$141</f>
        <v>営業部</v>
      </c>
      <c r="S63" s="281">
        <f>'B②-1_【営業部】入力画面'!$S$41</f>
        <v>15200</v>
      </c>
      <c r="T63" s="282"/>
      <c r="U63" s="49" t="s">
        <v>485</v>
      </c>
    </row>
    <row r="64" spans="2:21" ht="23" thickBot="1" x14ac:dyDescent="0.6">
      <c r="B64" s="93" t="s">
        <v>320</v>
      </c>
      <c r="C64" s="94"/>
      <c r="D64" s="94"/>
      <c r="E64" s="94"/>
      <c r="F64" s="94"/>
      <c r="G64" s="94"/>
      <c r="H64" s="94"/>
      <c r="I64" s="94"/>
      <c r="J64" s="94"/>
      <c r="K64" s="95"/>
      <c r="L64" s="95"/>
      <c r="M64" s="95"/>
      <c r="N64" s="48"/>
      <c r="O64" s="94"/>
      <c r="P64" s="94"/>
      <c r="Q64" s="94"/>
      <c r="R64" s="94"/>
      <c r="S64" s="96"/>
      <c r="T64" s="96"/>
      <c r="U64" s="49"/>
    </row>
    <row r="65" spans="2:21" ht="23" thickBot="1" x14ac:dyDescent="0.6">
      <c r="B65" s="92" t="s">
        <v>334</v>
      </c>
      <c r="C65" s="78">
        <f>C63</f>
        <v>44469</v>
      </c>
      <c r="D65" s="181">
        <f>B⓵_マスタ登録!$F$108</f>
        <v>701</v>
      </c>
      <c r="E65" s="182"/>
      <c r="F65" s="181" t="str">
        <f>B⓵_マスタ登録!$G$108</f>
        <v>販売数量</v>
      </c>
      <c r="G65" s="194"/>
      <c r="H65" s="182"/>
      <c r="I65" s="181" t="str">
        <f>B⓵_マスタ登録!$F$141</f>
        <v>営業部</v>
      </c>
      <c r="J65" s="182"/>
      <c r="K65" s="269">
        <f>'B②-1_【営業部】入力画面'!$S$37</f>
        <v>160</v>
      </c>
      <c r="L65" s="270"/>
      <c r="M65" s="271"/>
      <c r="N65" s="80" t="s">
        <v>323</v>
      </c>
      <c r="O65" s="43">
        <f>B⓵_マスタ登録!$F$110</f>
        <v>702</v>
      </c>
      <c r="P65" s="272" t="str">
        <f>B⓵_マスタ登録!$G$110</f>
        <v>販売数量の増加原因：売上</v>
      </c>
      <c r="Q65" s="273"/>
      <c r="R65" s="43" t="str">
        <f>B⓵_マスタ登録!$F$141</f>
        <v>営業部</v>
      </c>
      <c r="S65" s="274">
        <f>K65</f>
        <v>160</v>
      </c>
      <c r="T65" s="275"/>
      <c r="U65" s="49" t="s">
        <v>44</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9"/>
    </row>
    <row r="67" spans="2:21" ht="23" thickBot="1" x14ac:dyDescent="0.6">
      <c r="B67" s="47" t="s">
        <v>319</v>
      </c>
      <c r="C67" s="15"/>
      <c r="D67" s="15"/>
      <c r="E67" s="15"/>
      <c r="F67" s="15"/>
      <c r="G67" s="15"/>
      <c r="H67" s="15"/>
      <c r="I67" s="15"/>
      <c r="J67" s="15"/>
      <c r="K67" s="15"/>
      <c r="L67" s="15"/>
      <c r="M67" s="15"/>
      <c r="N67" s="15"/>
      <c r="O67" s="15"/>
      <c r="P67" s="15"/>
      <c r="Q67" s="15"/>
      <c r="R67" s="15"/>
      <c r="S67" s="15"/>
      <c r="T67" s="15"/>
      <c r="U67" s="49"/>
    </row>
    <row r="68" spans="2:21" ht="23" thickBot="1" x14ac:dyDescent="0.6">
      <c r="B68" s="92" t="s">
        <v>335</v>
      </c>
      <c r="C68" s="78">
        <v>44500</v>
      </c>
      <c r="D68" s="181">
        <f>B⓵_マスタ登録!$F$36</f>
        <v>199</v>
      </c>
      <c r="E68" s="182"/>
      <c r="F68" s="181" t="str">
        <f>B⓵_マスタ登録!$G$36</f>
        <v>仮勘定</v>
      </c>
      <c r="G68" s="194"/>
      <c r="H68" s="182"/>
      <c r="I68" s="181" t="str">
        <f>B⓵_マスタ登録!$F$141</f>
        <v>営業部</v>
      </c>
      <c r="J68" s="182"/>
      <c r="K68" s="278">
        <f>S68</f>
        <v>16720</v>
      </c>
      <c r="L68" s="279"/>
      <c r="M68" s="280"/>
      <c r="N68" s="80" t="s">
        <v>484</v>
      </c>
      <c r="O68" s="43">
        <f>B⓵_マスタ登録!$I$74</f>
        <v>400</v>
      </c>
      <c r="P68" s="181" t="str">
        <f>B⓵_マスタ登録!$G$52</f>
        <v>売上高</v>
      </c>
      <c r="Q68" s="182"/>
      <c r="R68" s="43" t="str">
        <f>B⓵_マスタ登録!$F$141</f>
        <v>営業部</v>
      </c>
      <c r="S68" s="281">
        <f>'B②-1_【営業部】入力画面'!$N$43</f>
        <v>16720</v>
      </c>
      <c r="T68" s="282"/>
      <c r="U68" s="49" t="s">
        <v>485</v>
      </c>
    </row>
    <row r="69" spans="2:21" ht="23" thickBot="1" x14ac:dyDescent="0.6">
      <c r="B69" s="93" t="s">
        <v>320</v>
      </c>
      <c r="C69" s="94"/>
      <c r="D69" s="94"/>
      <c r="E69" s="94"/>
      <c r="F69" s="94"/>
      <c r="G69" s="94"/>
      <c r="H69" s="94"/>
      <c r="I69" s="94"/>
      <c r="J69" s="94"/>
      <c r="K69" s="95"/>
      <c r="L69" s="95"/>
      <c r="M69" s="95"/>
      <c r="N69" s="48"/>
      <c r="O69" s="94"/>
      <c r="P69" s="94"/>
      <c r="Q69" s="94"/>
      <c r="R69" s="94"/>
      <c r="S69" s="96"/>
      <c r="T69" s="96"/>
      <c r="U69" s="49"/>
    </row>
    <row r="70" spans="2:21" ht="23" thickBot="1" x14ac:dyDescent="0.6">
      <c r="B70" s="92" t="s">
        <v>336</v>
      </c>
      <c r="C70" s="78">
        <f>C68</f>
        <v>44500</v>
      </c>
      <c r="D70" s="181">
        <f>B⓵_マスタ登録!$F$108</f>
        <v>701</v>
      </c>
      <c r="E70" s="182"/>
      <c r="F70" s="181" t="str">
        <f>B⓵_マスタ登録!$G$108</f>
        <v>販売数量</v>
      </c>
      <c r="G70" s="194"/>
      <c r="H70" s="182"/>
      <c r="I70" s="181" t="str">
        <f>B⓵_マスタ登録!$F$141</f>
        <v>営業部</v>
      </c>
      <c r="J70" s="182"/>
      <c r="K70" s="269">
        <f>'B②-1_【営業部】入力画面'!$N$39</f>
        <v>176</v>
      </c>
      <c r="L70" s="270"/>
      <c r="M70" s="271"/>
      <c r="N70" s="80" t="s">
        <v>323</v>
      </c>
      <c r="O70" s="43">
        <f>B⓵_マスタ登録!$F$110</f>
        <v>702</v>
      </c>
      <c r="P70" s="272" t="str">
        <f>B⓵_マスタ登録!$G$110</f>
        <v>販売数量の増加原因：売上</v>
      </c>
      <c r="Q70" s="273"/>
      <c r="R70" s="43" t="str">
        <f>B⓵_マスタ登録!$F$141</f>
        <v>営業部</v>
      </c>
      <c r="S70" s="274">
        <f>K70</f>
        <v>176</v>
      </c>
      <c r="T70" s="275"/>
      <c r="U70" s="49" t="s">
        <v>44</v>
      </c>
    </row>
    <row r="71" spans="2:21" ht="22.5" x14ac:dyDescent="0.55000000000000004">
      <c r="B71" s="14"/>
      <c r="C71" s="15"/>
      <c r="D71" s="15"/>
      <c r="E71" s="15"/>
      <c r="F71" s="15"/>
      <c r="G71" s="15"/>
      <c r="H71" s="15"/>
      <c r="I71" s="15"/>
      <c r="J71" s="15"/>
      <c r="K71" s="15"/>
      <c r="L71" s="15"/>
      <c r="M71" s="15"/>
      <c r="N71" s="15"/>
      <c r="O71" s="15"/>
      <c r="P71" s="15"/>
      <c r="Q71" s="15"/>
      <c r="R71" s="15"/>
      <c r="S71" s="15"/>
      <c r="T71" s="15"/>
      <c r="U71" s="49"/>
    </row>
    <row r="72" spans="2:21" ht="23" thickBot="1" x14ac:dyDescent="0.6">
      <c r="B72" s="47" t="s">
        <v>319</v>
      </c>
      <c r="C72" s="15"/>
      <c r="D72" s="15"/>
      <c r="E72" s="15"/>
      <c r="F72" s="15"/>
      <c r="G72" s="15"/>
      <c r="H72" s="15"/>
      <c r="I72" s="15"/>
      <c r="J72" s="15"/>
      <c r="K72" s="15"/>
      <c r="L72" s="15"/>
      <c r="M72" s="15"/>
      <c r="N72" s="15"/>
      <c r="O72" s="15"/>
      <c r="P72" s="15"/>
      <c r="Q72" s="15"/>
      <c r="R72" s="15"/>
      <c r="S72" s="15"/>
      <c r="T72" s="15"/>
      <c r="U72" s="49"/>
    </row>
    <row r="73" spans="2:21" ht="23" thickBot="1" x14ac:dyDescent="0.6">
      <c r="B73" s="92" t="s">
        <v>337</v>
      </c>
      <c r="C73" s="78">
        <v>44530</v>
      </c>
      <c r="D73" s="181">
        <f>B⓵_マスタ登録!$F$36</f>
        <v>199</v>
      </c>
      <c r="E73" s="182"/>
      <c r="F73" s="181" t="str">
        <f>B⓵_マスタ登録!$G$36</f>
        <v>仮勘定</v>
      </c>
      <c r="G73" s="194"/>
      <c r="H73" s="182"/>
      <c r="I73" s="181" t="str">
        <f>B⓵_マスタ登録!$F$141</f>
        <v>営業部</v>
      </c>
      <c r="J73" s="182"/>
      <c r="K73" s="278">
        <f>S73</f>
        <v>18335</v>
      </c>
      <c r="L73" s="279"/>
      <c r="M73" s="280"/>
      <c r="N73" s="80" t="s">
        <v>484</v>
      </c>
      <c r="O73" s="43">
        <f>B⓵_マスタ登録!$I$74</f>
        <v>400</v>
      </c>
      <c r="P73" s="181" t="str">
        <f>B⓵_マスタ登録!$G$52</f>
        <v>売上高</v>
      </c>
      <c r="Q73" s="182"/>
      <c r="R73" s="43" t="str">
        <f>B⓵_マスタ登録!$F$141</f>
        <v>営業部</v>
      </c>
      <c r="S73" s="281">
        <f>'B②-1_【営業部】入力画面'!$O$43</f>
        <v>18335</v>
      </c>
      <c r="T73" s="282"/>
      <c r="U73" s="49" t="s">
        <v>485</v>
      </c>
    </row>
    <row r="74" spans="2:21" ht="23" thickBot="1" x14ac:dyDescent="0.6">
      <c r="B74" s="93" t="s">
        <v>320</v>
      </c>
      <c r="C74" s="94"/>
      <c r="D74" s="94"/>
      <c r="E74" s="94"/>
      <c r="F74" s="94"/>
      <c r="G74" s="94"/>
      <c r="H74" s="94"/>
      <c r="I74" s="94"/>
      <c r="J74" s="94"/>
      <c r="K74" s="95"/>
      <c r="L74" s="95"/>
      <c r="M74" s="95"/>
      <c r="N74" s="48"/>
      <c r="O74" s="94"/>
      <c r="P74" s="94"/>
      <c r="Q74" s="94"/>
      <c r="R74" s="94"/>
      <c r="S74" s="96"/>
      <c r="T74" s="96"/>
      <c r="U74" s="49"/>
    </row>
    <row r="75" spans="2:21" ht="23" thickBot="1" x14ac:dyDescent="0.6">
      <c r="B75" s="92" t="s">
        <v>338</v>
      </c>
      <c r="C75" s="78">
        <f>C73</f>
        <v>44530</v>
      </c>
      <c r="D75" s="181">
        <f>B⓵_マスタ登録!$F$108</f>
        <v>701</v>
      </c>
      <c r="E75" s="182"/>
      <c r="F75" s="181" t="str">
        <f>B⓵_マスタ登録!$G$108</f>
        <v>販売数量</v>
      </c>
      <c r="G75" s="194"/>
      <c r="H75" s="182"/>
      <c r="I75" s="181" t="str">
        <f>B⓵_マスタ登録!$F$141</f>
        <v>営業部</v>
      </c>
      <c r="J75" s="182"/>
      <c r="K75" s="269">
        <f>'B②-1_【営業部】入力画面'!$O$39</f>
        <v>193</v>
      </c>
      <c r="L75" s="270"/>
      <c r="M75" s="271"/>
      <c r="N75" s="80" t="s">
        <v>323</v>
      </c>
      <c r="O75" s="43">
        <f>B⓵_マスタ登録!$F$110</f>
        <v>702</v>
      </c>
      <c r="P75" s="272" t="str">
        <f>B⓵_マスタ登録!$G$110</f>
        <v>販売数量の増加原因：売上</v>
      </c>
      <c r="Q75" s="273"/>
      <c r="R75" s="43" t="str">
        <f>B⓵_マスタ登録!$F$141</f>
        <v>営業部</v>
      </c>
      <c r="S75" s="274">
        <f>K75</f>
        <v>193</v>
      </c>
      <c r="T75" s="275"/>
      <c r="U75" s="49" t="s">
        <v>44</v>
      </c>
    </row>
    <row r="76" spans="2:21" ht="22.5" x14ac:dyDescent="0.55000000000000004">
      <c r="B76" s="14"/>
      <c r="C76" s="15"/>
      <c r="D76" s="15"/>
      <c r="E76" s="15"/>
      <c r="F76" s="15"/>
      <c r="G76" s="15"/>
      <c r="H76" s="15"/>
      <c r="I76" s="15"/>
      <c r="J76" s="15"/>
      <c r="K76" s="15"/>
      <c r="L76" s="15"/>
      <c r="M76" s="15"/>
      <c r="N76" s="15"/>
      <c r="O76" s="15"/>
      <c r="P76" s="15"/>
      <c r="Q76" s="15"/>
      <c r="R76" s="15"/>
      <c r="S76" s="15"/>
      <c r="T76" s="15"/>
      <c r="U76" s="49"/>
    </row>
    <row r="77" spans="2:21" ht="23" thickBot="1" x14ac:dyDescent="0.6">
      <c r="B77" s="47" t="s">
        <v>319</v>
      </c>
      <c r="C77" s="15"/>
      <c r="D77" s="15"/>
      <c r="E77" s="15"/>
      <c r="F77" s="15"/>
      <c r="G77" s="15"/>
      <c r="H77" s="15"/>
      <c r="I77" s="15"/>
      <c r="J77" s="15"/>
      <c r="K77" s="15"/>
      <c r="L77" s="15"/>
      <c r="M77" s="15"/>
      <c r="N77" s="15"/>
      <c r="O77" s="15"/>
      <c r="P77" s="15"/>
      <c r="Q77" s="15"/>
      <c r="R77" s="15"/>
      <c r="S77" s="15"/>
      <c r="T77" s="15"/>
      <c r="U77" s="49"/>
    </row>
    <row r="78" spans="2:21" ht="23" thickBot="1" x14ac:dyDescent="0.6">
      <c r="B78" s="92" t="s">
        <v>339</v>
      </c>
      <c r="C78" s="78">
        <v>44561</v>
      </c>
      <c r="D78" s="181">
        <f>B⓵_マスタ登録!$F$36</f>
        <v>199</v>
      </c>
      <c r="E78" s="182"/>
      <c r="F78" s="181" t="str">
        <f>B⓵_マスタ登録!$G$36</f>
        <v>仮勘定</v>
      </c>
      <c r="G78" s="194"/>
      <c r="H78" s="182"/>
      <c r="I78" s="181" t="str">
        <f>B⓵_マスタ登録!$F$141</f>
        <v>営業部</v>
      </c>
      <c r="J78" s="182"/>
      <c r="K78" s="278">
        <f>S78</f>
        <v>20140</v>
      </c>
      <c r="L78" s="279"/>
      <c r="M78" s="280"/>
      <c r="N78" s="80" t="s">
        <v>484</v>
      </c>
      <c r="O78" s="43">
        <f>B⓵_マスタ登録!$I$74</f>
        <v>400</v>
      </c>
      <c r="P78" s="181" t="str">
        <f>B⓵_マスタ登録!$G$52</f>
        <v>売上高</v>
      </c>
      <c r="Q78" s="182"/>
      <c r="R78" s="43" t="str">
        <f>B⓵_マスタ登録!$F$141</f>
        <v>営業部</v>
      </c>
      <c r="S78" s="281">
        <f>'B②-1_【営業部】入力画面'!$P$43</f>
        <v>20140</v>
      </c>
      <c r="T78" s="282"/>
      <c r="U78" s="49" t="s">
        <v>485</v>
      </c>
    </row>
    <row r="79" spans="2:21" ht="23" thickBot="1" x14ac:dyDescent="0.6">
      <c r="B79" s="93" t="s">
        <v>320</v>
      </c>
      <c r="C79" s="94"/>
      <c r="D79" s="94"/>
      <c r="E79" s="94"/>
      <c r="F79" s="94"/>
      <c r="G79" s="94"/>
      <c r="H79" s="94"/>
      <c r="I79" s="94"/>
      <c r="J79" s="94"/>
      <c r="K79" s="95"/>
      <c r="L79" s="95"/>
      <c r="M79" s="95"/>
      <c r="N79" s="48"/>
      <c r="O79" s="94"/>
      <c r="P79" s="94"/>
      <c r="Q79" s="94"/>
      <c r="R79" s="94"/>
      <c r="S79" s="96"/>
      <c r="T79" s="96"/>
      <c r="U79" s="49"/>
    </row>
    <row r="80" spans="2:21" ht="23" thickBot="1" x14ac:dyDescent="0.6">
      <c r="B80" s="92" t="s">
        <v>340</v>
      </c>
      <c r="C80" s="78">
        <f>C78</f>
        <v>44561</v>
      </c>
      <c r="D80" s="181">
        <f>B⓵_マスタ登録!$F$108</f>
        <v>701</v>
      </c>
      <c r="E80" s="182"/>
      <c r="F80" s="181" t="str">
        <f>B⓵_マスタ登録!$G$108</f>
        <v>販売数量</v>
      </c>
      <c r="G80" s="194"/>
      <c r="H80" s="182"/>
      <c r="I80" s="181" t="str">
        <f>B⓵_マスタ登録!$F$141</f>
        <v>営業部</v>
      </c>
      <c r="J80" s="182"/>
      <c r="K80" s="269">
        <f>'B②-1_【営業部】入力画面'!$P$39</f>
        <v>212</v>
      </c>
      <c r="L80" s="270"/>
      <c r="M80" s="271"/>
      <c r="N80" s="80" t="s">
        <v>323</v>
      </c>
      <c r="O80" s="43">
        <f>B⓵_マスタ登録!$F$110</f>
        <v>702</v>
      </c>
      <c r="P80" s="272" t="str">
        <f>B⓵_マスタ登録!$G$110</f>
        <v>販売数量の増加原因：売上</v>
      </c>
      <c r="Q80" s="273"/>
      <c r="R80" s="43" t="str">
        <f>B⓵_マスタ登録!$F$141</f>
        <v>営業部</v>
      </c>
      <c r="S80" s="274">
        <f>K80</f>
        <v>212</v>
      </c>
      <c r="T80" s="275"/>
      <c r="U80" s="49" t="s">
        <v>44</v>
      </c>
    </row>
    <row r="81" spans="2:21" ht="22.5" x14ac:dyDescent="0.55000000000000004">
      <c r="B81" s="14"/>
      <c r="C81" s="15"/>
      <c r="D81" s="15"/>
      <c r="E81" s="15"/>
      <c r="F81" s="15"/>
      <c r="G81" s="15"/>
      <c r="H81" s="15"/>
      <c r="I81" s="15"/>
      <c r="J81" s="15"/>
      <c r="K81" s="15"/>
      <c r="L81" s="15"/>
      <c r="M81" s="15"/>
      <c r="N81" s="15"/>
      <c r="O81" s="15"/>
      <c r="P81" s="15"/>
      <c r="Q81" s="15"/>
      <c r="R81" s="15"/>
      <c r="S81" s="15"/>
      <c r="T81" s="15"/>
      <c r="U81" s="49"/>
    </row>
    <row r="82" spans="2:21" ht="23" thickBot="1" x14ac:dyDescent="0.6">
      <c r="B82" s="47" t="s">
        <v>319</v>
      </c>
      <c r="C82" s="15"/>
      <c r="D82" s="15"/>
      <c r="E82" s="15"/>
      <c r="F82" s="15"/>
      <c r="G82" s="15"/>
      <c r="H82" s="15"/>
      <c r="I82" s="15"/>
      <c r="J82" s="15"/>
      <c r="K82" s="15"/>
      <c r="L82" s="15"/>
      <c r="M82" s="15"/>
      <c r="N82" s="15"/>
      <c r="O82" s="15"/>
      <c r="P82" s="15"/>
      <c r="Q82" s="15"/>
      <c r="R82" s="15"/>
      <c r="S82" s="15"/>
      <c r="T82" s="15"/>
      <c r="U82" s="49"/>
    </row>
    <row r="83" spans="2:21" ht="23" thickBot="1" x14ac:dyDescent="0.6">
      <c r="B83" s="92" t="s">
        <v>341</v>
      </c>
      <c r="C83" s="78">
        <v>44592</v>
      </c>
      <c r="D83" s="181">
        <f>B⓵_マスタ登録!$F$36</f>
        <v>199</v>
      </c>
      <c r="E83" s="182"/>
      <c r="F83" s="181" t="str">
        <f>B⓵_マスタ登録!$G$36</f>
        <v>仮勘定</v>
      </c>
      <c r="G83" s="194"/>
      <c r="H83" s="182"/>
      <c r="I83" s="181" t="str">
        <f>B⓵_マスタ登録!$F$141</f>
        <v>営業部</v>
      </c>
      <c r="J83" s="182"/>
      <c r="K83" s="278">
        <f>S83</f>
        <v>22135</v>
      </c>
      <c r="L83" s="279"/>
      <c r="M83" s="280"/>
      <c r="N83" s="80" t="s">
        <v>484</v>
      </c>
      <c r="O83" s="43">
        <f>B⓵_マスタ登録!$I$74</f>
        <v>400</v>
      </c>
      <c r="P83" s="181" t="str">
        <f>B⓵_マスタ登録!$G$52</f>
        <v>売上高</v>
      </c>
      <c r="Q83" s="182"/>
      <c r="R83" s="43" t="str">
        <f>B⓵_マスタ登録!$F$141</f>
        <v>営業部</v>
      </c>
      <c r="S83" s="281">
        <f>'B②-1_【営業部】入力画面'!$Q$43</f>
        <v>22135</v>
      </c>
      <c r="T83" s="282"/>
      <c r="U83" s="49" t="s">
        <v>485</v>
      </c>
    </row>
    <row r="84" spans="2:21" ht="23" thickBot="1" x14ac:dyDescent="0.6">
      <c r="B84" s="93" t="s">
        <v>320</v>
      </c>
      <c r="C84" s="94"/>
      <c r="D84" s="94"/>
      <c r="E84" s="94"/>
      <c r="F84" s="94"/>
      <c r="G84" s="94"/>
      <c r="H84" s="94"/>
      <c r="I84" s="94"/>
      <c r="J84" s="94"/>
      <c r="K84" s="95"/>
      <c r="L84" s="95"/>
      <c r="M84" s="95"/>
      <c r="N84" s="48"/>
      <c r="O84" s="94"/>
      <c r="P84" s="94"/>
      <c r="Q84" s="94"/>
      <c r="R84" s="94"/>
      <c r="S84" s="96"/>
      <c r="T84" s="96"/>
      <c r="U84" s="49"/>
    </row>
    <row r="85" spans="2:21" ht="23" thickBot="1" x14ac:dyDescent="0.6">
      <c r="B85" s="92" t="s">
        <v>342</v>
      </c>
      <c r="C85" s="78">
        <f>C83</f>
        <v>44592</v>
      </c>
      <c r="D85" s="181">
        <f>B⓵_マスタ登録!$F$108</f>
        <v>701</v>
      </c>
      <c r="E85" s="182"/>
      <c r="F85" s="181" t="str">
        <f>B⓵_マスタ登録!$G$108</f>
        <v>販売数量</v>
      </c>
      <c r="G85" s="194"/>
      <c r="H85" s="182"/>
      <c r="I85" s="181" t="str">
        <f>B⓵_マスタ登録!$F$141</f>
        <v>営業部</v>
      </c>
      <c r="J85" s="182"/>
      <c r="K85" s="269">
        <f>'B②-1_【営業部】入力画面'!$Q$39</f>
        <v>233</v>
      </c>
      <c r="L85" s="270"/>
      <c r="M85" s="271"/>
      <c r="N85" s="80" t="s">
        <v>323</v>
      </c>
      <c r="O85" s="43">
        <f>B⓵_マスタ登録!$F$110</f>
        <v>702</v>
      </c>
      <c r="P85" s="272" t="str">
        <f>B⓵_マスタ登録!$G$110</f>
        <v>販売数量の増加原因：売上</v>
      </c>
      <c r="Q85" s="273"/>
      <c r="R85" s="43" t="str">
        <f>B⓵_マスタ登録!$F$141</f>
        <v>営業部</v>
      </c>
      <c r="S85" s="274">
        <f>K85</f>
        <v>233</v>
      </c>
      <c r="T85" s="275"/>
      <c r="U85" s="49" t="s">
        <v>44</v>
      </c>
    </row>
    <row r="86" spans="2:21" ht="22.5" x14ac:dyDescent="0.55000000000000004">
      <c r="B86" s="14"/>
      <c r="C86" s="15"/>
      <c r="D86" s="15"/>
      <c r="E86" s="15"/>
      <c r="F86" s="15"/>
      <c r="G86" s="15"/>
      <c r="H86" s="15"/>
      <c r="I86" s="15"/>
      <c r="J86" s="15"/>
      <c r="K86" s="15"/>
      <c r="L86" s="15"/>
      <c r="M86" s="15"/>
      <c r="N86" s="15"/>
      <c r="O86" s="15"/>
      <c r="P86" s="15"/>
      <c r="Q86" s="15"/>
      <c r="R86" s="15"/>
      <c r="S86" s="15"/>
      <c r="T86" s="15"/>
      <c r="U86" s="49"/>
    </row>
    <row r="87" spans="2:21" ht="23" thickBot="1" x14ac:dyDescent="0.6">
      <c r="B87" s="47" t="s">
        <v>319</v>
      </c>
      <c r="C87" s="15"/>
      <c r="D87" s="15"/>
      <c r="E87" s="15"/>
      <c r="F87" s="15"/>
      <c r="G87" s="15"/>
      <c r="H87" s="15"/>
      <c r="I87" s="15"/>
      <c r="J87" s="15"/>
      <c r="K87" s="15"/>
      <c r="L87" s="15"/>
      <c r="M87" s="15"/>
      <c r="N87" s="15"/>
      <c r="O87" s="15"/>
      <c r="P87" s="15"/>
      <c r="Q87" s="15"/>
      <c r="R87" s="15"/>
      <c r="S87" s="15"/>
      <c r="T87" s="15"/>
      <c r="U87" s="49"/>
    </row>
    <row r="88" spans="2:21" ht="23" thickBot="1" x14ac:dyDescent="0.6">
      <c r="B88" s="92" t="s">
        <v>343</v>
      </c>
      <c r="C88" s="78">
        <v>44620</v>
      </c>
      <c r="D88" s="181">
        <f>B⓵_マスタ登録!$F$36</f>
        <v>199</v>
      </c>
      <c r="E88" s="182"/>
      <c r="F88" s="181" t="str">
        <f>B⓵_マスタ登録!$G$36</f>
        <v>仮勘定</v>
      </c>
      <c r="G88" s="194"/>
      <c r="H88" s="182"/>
      <c r="I88" s="181" t="str">
        <f>B⓵_マスタ登録!$F$141</f>
        <v>営業部</v>
      </c>
      <c r="J88" s="182"/>
      <c r="K88" s="278">
        <f>S88</f>
        <v>24320</v>
      </c>
      <c r="L88" s="279"/>
      <c r="M88" s="280"/>
      <c r="N88" s="80" t="s">
        <v>484</v>
      </c>
      <c r="O88" s="43">
        <f>B⓵_マスタ登録!$I$74</f>
        <v>400</v>
      </c>
      <c r="P88" s="181" t="str">
        <f>B⓵_マスタ登録!$G$52</f>
        <v>売上高</v>
      </c>
      <c r="Q88" s="182"/>
      <c r="R88" s="43" t="str">
        <f>B⓵_マスタ登録!$F$141</f>
        <v>営業部</v>
      </c>
      <c r="S88" s="281">
        <f>'B②-1_【営業部】入力画面'!$R$43</f>
        <v>24320</v>
      </c>
      <c r="T88" s="282"/>
      <c r="U88" s="49" t="s">
        <v>485</v>
      </c>
    </row>
    <row r="89" spans="2:21" ht="23" thickBot="1" x14ac:dyDescent="0.6">
      <c r="B89" s="93" t="s">
        <v>320</v>
      </c>
      <c r="C89" s="94"/>
      <c r="D89" s="94"/>
      <c r="E89" s="94"/>
      <c r="F89" s="94"/>
      <c r="G89" s="94"/>
      <c r="H89" s="94"/>
      <c r="I89" s="94"/>
      <c r="J89" s="94"/>
      <c r="K89" s="95"/>
      <c r="L89" s="95"/>
      <c r="M89" s="95"/>
      <c r="N89" s="48"/>
      <c r="O89" s="94"/>
      <c r="P89" s="94"/>
      <c r="Q89" s="94"/>
      <c r="R89" s="94"/>
      <c r="S89" s="96"/>
      <c r="T89" s="96"/>
      <c r="U89" s="49"/>
    </row>
    <row r="90" spans="2:21" ht="23" thickBot="1" x14ac:dyDescent="0.6">
      <c r="B90" s="92" t="s">
        <v>344</v>
      </c>
      <c r="C90" s="78">
        <f>C88</f>
        <v>44620</v>
      </c>
      <c r="D90" s="181">
        <f>B⓵_マスタ登録!$F$108</f>
        <v>701</v>
      </c>
      <c r="E90" s="182"/>
      <c r="F90" s="181" t="str">
        <f>B⓵_マスタ登録!$G$108</f>
        <v>販売数量</v>
      </c>
      <c r="G90" s="194"/>
      <c r="H90" s="182"/>
      <c r="I90" s="181" t="str">
        <f>B⓵_マスタ登録!$F$141</f>
        <v>営業部</v>
      </c>
      <c r="J90" s="182"/>
      <c r="K90" s="269">
        <f>'B②-1_【営業部】入力画面'!$R$39</f>
        <v>256</v>
      </c>
      <c r="L90" s="270"/>
      <c r="M90" s="271"/>
      <c r="N90" s="80" t="s">
        <v>323</v>
      </c>
      <c r="O90" s="43">
        <f>B⓵_マスタ登録!$F$110</f>
        <v>702</v>
      </c>
      <c r="P90" s="272" t="str">
        <f>B⓵_マスタ登録!$G$110</f>
        <v>販売数量の増加原因：売上</v>
      </c>
      <c r="Q90" s="273"/>
      <c r="R90" s="43" t="str">
        <f>B⓵_マスタ登録!$F$141</f>
        <v>営業部</v>
      </c>
      <c r="S90" s="274">
        <f>K90</f>
        <v>256</v>
      </c>
      <c r="T90" s="275"/>
      <c r="U90" s="49" t="s">
        <v>44</v>
      </c>
    </row>
    <row r="91" spans="2:21" ht="22.5" x14ac:dyDescent="0.55000000000000004">
      <c r="B91" s="14"/>
      <c r="C91" s="15"/>
      <c r="D91" s="15"/>
      <c r="E91" s="15"/>
      <c r="F91" s="15"/>
      <c r="G91" s="15"/>
      <c r="H91" s="15"/>
      <c r="I91" s="15"/>
      <c r="J91" s="15"/>
      <c r="K91" s="15"/>
      <c r="L91" s="15"/>
      <c r="M91" s="15"/>
      <c r="N91" s="15"/>
      <c r="O91" s="15"/>
      <c r="P91" s="15"/>
      <c r="Q91" s="15"/>
      <c r="R91" s="15"/>
      <c r="S91" s="15"/>
      <c r="T91" s="15"/>
      <c r="U91" s="49"/>
    </row>
    <row r="92" spans="2:21" ht="23" thickBot="1" x14ac:dyDescent="0.6">
      <c r="B92" s="47" t="s">
        <v>319</v>
      </c>
      <c r="C92" s="15"/>
      <c r="D92" s="15"/>
      <c r="E92" s="15"/>
      <c r="F92" s="15"/>
      <c r="G92" s="15"/>
      <c r="H92" s="15"/>
      <c r="I92" s="15"/>
      <c r="J92" s="15"/>
      <c r="K92" s="15"/>
      <c r="L92" s="15"/>
      <c r="M92" s="15"/>
      <c r="N92" s="15"/>
      <c r="O92" s="15"/>
      <c r="P92" s="15"/>
      <c r="Q92" s="15"/>
      <c r="R92" s="15"/>
      <c r="S92" s="15"/>
      <c r="T92" s="15"/>
      <c r="U92" s="49"/>
    </row>
    <row r="93" spans="2:21" ht="23" thickBot="1" x14ac:dyDescent="0.6">
      <c r="B93" s="92" t="s">
        <v>345</v>
      </c>
      <c r="C93" s="78">
        <v>44651</v>
      </c>
      <c r="D93" s="181">
        <f>B⓵_マスタ登録!$F$36</f>
        <v>199</v>
      </c>
      <c r="E93" s="182"/>
      <c r="F93" s="181" t="str">
        <f>B⓵_マスタ登録!$G$36</f>
        <v>仮勘定</v>
      </c>
      <c r="G93" s="194"/>
      <c r="H93" s="182"/>
      <c r="I93" s="181" t="str">
        <f>B⓵_マスタ登録!$F$141</f>
        <v>営業部</v>
      </c>
      <c r="J93" s="182"/>
      <c r="K93" s="278">
        <f>S93</f>
        <v>26695</v>
      </c>
      <c r="L93" s="279"/>
      <c r="M93" s="280"/>
      <c r="N93" s="80" t="s">
        <v>484</v>
      </c>
      <c r="O93" s="43">
        <f>B⓵_マスタ登録!$I$74</f>
        <v>400</v>
      </c>
      <c r="P93" s="181" t="str">
        <f>B⓵_マスタ登録!$G$52</f>
        <v>売上高</v>
      </c>
      <c r="Q93" s="182"/>
      <c r="R93" s="43" t="str">
        <f>B⓵_マスタ登録!$F$141</f>
        <v>営業部</v>
      </c>
      <c r="S93" s="281">
        <f>'B②-1_【営業部】入力画面'!$S$43</f>
        <v>26695</v>
      </c>
      <c r="T93" s="282"/>
      <c r="U93" s="49" t="s">
        <v>485</v>
      </c>
    </row>
    <row r="94" spans="2:21" ht="23" thickBot="1" x14ac:dyDescent="0.6">
      <c r="B94" s="93" t="s">
        <v>320</v>
      </c>
      <c r="C94" s="94"/>
      <c r="D94" s="94"/>
      <c r="E94" s="94"/>
      <c r="F94" s="94"/>
      <c r="G94" s="94"/>
      <c r="H94" s="94"/>
      <c r="I94" s="94"/>
      <c r="J94" s="94"/>
      <c r="K94" s="95"/>
      <c r="L94" s="95"/>
      <c r="M94" s="95"/>
      <c r="N94" s="48"/>
      <c r="O94" s="94"/>
      <c r="P94" s="94"/>
      <c r="Q94" s="94"/>
      <c r="R94" s="94"/>
      <c r="S94" s="96"/>
      <c r="T94" s="96"/>
      <c r="U94" s="49"/>
    </row>
    <row r="95" spans="2:21" ht="23" thickBot="1" x14ac:dyDescent="0.6">
      <c r="B95" s="92" t="s">
        <v>346</v>
      </c>
      <c r="C95" s="78">
        <f>C93</f>
        <v>44651</v>
      </c>
      <c r="D95" s="181">
        <f>B⓵_マスタ登録!$F$108</f>
        <v>701</v>
      </c>
      <c r="E95" s="182"/>
      <c r="F95" s="181" t="str">
        <f>B⓵_マスタ登録!$G$108</f>
        <v>販売数量</v>
      </c>
      <c r="G95" s="194"/>
      <c r="H95" s="182"/>
      <c r="I95" s="181" t="str">
        <f>B⓵_マスタ登録!$F$141</f>
        <v>営業部</v>
      </c>
      <c r="J95" s="182"/>
      <c r="K95" s="269">
        <f>'B②-1_【営業部】入力画面'!$S$39</f>
        <v>281</v>
      </c>
      <c r="L95" s="270"/>
      <c r="M95" s="271"/>
      <c r="N95" s="80" t="s">
        <v>323</v>
      </c>
      <c r="O95" s="43">
        <f>B⓵_マスタ登録!$F$110</f>
        <v>702</v>
      </c>
      <c r="P95" s="272" t="str">
        <f>B⓵_マスタ登録!$G$110</f>
        <v>販売数量の増加原因：売上</v>
      </c>
      <c r="Q95" s="273"/>
      <c r="R95" s="43" t="str">
        <f>B⓵_マスタ登録!$F$141</f>
        <v>営業部</v>
      </c>
      <c r="S95" s="274">
        <f>K95</f>
        <v>281</v>
      </c>
      <c r="T95" s="275"/>
      <c r="U95" s="49" t="s">
        <v>44</v>
      </c>
    </row>
    <row r="96" spans="2:21" ht="22.5" x14ac:dyDescent="0.55000000000000004">
      <c r="B96" s="14"/>
      <c r="C96" s="15"/>
      <c r="D96" s="15"/>
      <c r="E96" s="15"/>
      <c r="F96" s="15"/>
      <c r="G96" s="15"/>
      <c r="H96" s="15"/>
      <c r="I96" s="15"/>
      <c r="J96" s="15"/>
      <c r="K96" s="15" t="s">
        <v>347</v>
      </c>
      <c r="L96" s="15"/>
      <c r="M96" s="15"/>
      <c r="N96" s="15"/>
      <c r="O96" s="15"/>
      <c r="P96" s="15"/>
      <c r="Q96" s="15"/>
      <c r="R96" s="15"/>
      <c r="S96" s="15"/>
      <c r="T96" s="15"/>
      <c r="U96" s="49"/>
    </row>
    <row r="97" spans="2:21" ht="22.5" x14ac:dyDescent="0.55000000000000004">
      <c r="B97" s="47" t="s">
        <v>388</v>
      </c>
      <c r="C97" s="15"/>
      <c r="D97" s="15"/>
      <c r="E97" s="15"/>
      <c r="F97" s="15"/>
      <c r="G97" s="15"/>
      <c r="H97" s="15"/>
      <c r="I97" s="15"/>
      <c r="J97" s="15"/>
      <c r="K97" s="15"/>
      <c r="L97" s="15"/>
      <c r="M97" s="15"/>
      <c r="N97" s="15"/>
      <c r="O97" s="15"/>
      <c r="P97" s="15"/>
      <c r="Q97" s="15"/>
      <c r="R97" s="15"/>
      <c r="S97" s="15"/>
      <c r="T97" s="15"/>
      <c r="U97" s="49"/>
    </row>
    <row r="98" spans="2:21" ht="22.5" x14ac:dyDescent="0.55000000000000004">
      <c r="B98" s="14"/>
      <c r="C98" s="15"/>
      <c r="D98" s="15"/>
      <c r="E98" s="15"/>
      <c r="F98" s="15"/>
      <c r="G98" s="15"/>
      <c r="H98" s="15"/>
      <c r="I98" s="15"/>
      <c r="J98" s="15"/>
      <c r="K98" s="15"/>
      <c r="L98" s="15"/>
      <c r="M98" s="15"/>
      <c r="N98" s="15"/>
      <c r="O98" s="15"/>
      <c r="P98" s="15"/>
      <c r="Q98" s="15"/>
      <c r="R98" s="15"/>
      <c r="S98" s="15"/>
      <c r="T98" s="15"/>
      <c r="U98" s="49"/>
    </row>
    <row r="99" spans="2:21" ht="23" thickBot="1" x14ac:dyDescent="0.6">
      <c r="B99" s="47" t="s">
        <v>319</v>
      </c>
      <c r="C99" s="15"/>
      <c r="D99" s="15"/>
      <c r="E99" s="15"/>
      <c r="F99" s="15"/>
      <c r="G99" s="15"/>
      <c r="H99" s="15"/>
      <c r="I99" s="15"/>
      <c r="J99" s="15"/>
      <c r="K99" s="15"/>
      <c r="L99" s="15"/>
      <c r="M99" s="15"/>
      <c r="N99" s="15"/>
      <c r="O99" s="15"/>
      <c r="P99" s="15"/>
      <c r="Q99" s="15"/>
      <c r="R99" s="15"/>
      <c r="S99" s="15"/>
      <c r="T99" s="15"/>
      <c r="U99" s="49"/>
    </row>
    <row r="100" spans="2:21" ht="23" thickBot="1" x14ac:dyDescent="0.6">
      <c r="B100" s="92" t="s">
        <v>321</v>
      </c>
      <c r="C100" s="78">
        <v>44316</v>
      </c>
      <c r="D100" s="181">
        <f>B⓵_マスタ登録!$G$60</f>
        <v>509</v>
      </c>
      <c r="E100" s="182"/>
      <c r="F100" s="181" t="str">
        <f>B⓵_マスタ登録!$H$60</f>
        <v>予定売上原価</v>
      </c>
      <c r="G100" s="194"/>
      <c r="H100" s="182"/>
      <c r="I100" s="181" t="str">
        <f>B⓵_マスタ登録!$F$141</f>
        <v>営業部</v>
      </c>
      <c r="J100" s="182"/>
      <c r="K100" s="292">
        <f>'B②-1_【営業部】入力画面'!$N$49</f>
        <v>5700</v>
      </c>
      <c r="L100" s="293"/>
      <c r="M100" s="294"/>
      <c r="N100" s="80" t="s">
        <v>484</v>
      </c>
      <c r="O100" s="43">
        <f>B⓵_マスタ登録!$F$36</f>
        <v>199</v>
      </c>
      <c r="P100" s="181" t="str">
        <f>B⓵_マスタ登録!$G$36</f>
        <v>仮勘定</v>
      </c>
      <c r="Q100" s="182"/>
      <c r="R100" s="43" t="str">
        <f>B⓵_マスタ登録!$F$141</f>
        <v>営業部</v>
      </c>
      <c r="S100" s="290">
        <f>K100</f>
        <v>5700</v>
      </c>
      <c r="T100" s="291"/>
      <c r="U100" s="49" t="s">
        <v>485</v>
      </c>
    </row>
    <row r="101" spans="2:21" ht="23" thickBot="1" x14ac:dyDescent="0.6">
      <c r="B101" s="47" t="s">
        <v>319</v>
      </c>
      <c r="C101" s="94"/>
      <c r="D101" s="94"/>
      <c r="E101" s="94"/>
      <c r="F101" s="94"/>
      <c r="G101" s="94"/>
      <c r="H101" s="94"/>
      <c r="I101" s="94"/>
      <c r="J101" s="94"/>
      <c r="K101" s="95"/>
      <c r="L101" s="95"/>
      <c r="M101" s="95"/>
      <c r="N101" s="48"/>
      <c r="O101" s="94"/>
      <c r="P101" s="94"/>
      <c r="Q101" s="94"/>
      <c r="R101" s="94"/>
      <c r="S101" s="96"/>
      <c r="T101" s="96"/>
      <c r="U101" s="49"/>
    </row>
    <row r="102" spans="2:21" ht="23" thickBot="1" x14ac:dyDescent="0.6">
      <c r="B102" s="92" t="s">
        <v>322</v>
      </c>
      <c r="C102" s="78">
        <f>C100</f>
        <v>44316</v>
      </c>
      <c r="D102" s="181">
        <f>B⓵_マスタ登録!$G$60</f>
        <v>509</v>
      </c>
      <c r="E102" s="182"/>
      <c r="F102" s="181" t="str">
        <f>B⓵_マスタ登録!$H$60</f>
        <v>予定売上原価</v>
      </c>
      <c r="G102" s="194"/>
      <c r="H102" s="182"/>
      <c r="I102" s="181" t="str">
        <f>B⓵_マスタ登録!$F$144</f>
        <v>調整組織</v>
      </c>
      <c r="J102" s="182"/>
      <c r="K102" s="287">
        <f>'B②-1_【営業部】入力画面'!$N$53</f>
        <v>-5700</v>
      </c>
      <c r="L102" s="288"/>
      <c r="M102" s="289"/>
      <c r="N102" s="80" t="s">
        <v>484</v>
      </c>
      <c r="O102" s="43">
        <f>B⓵_マスタ登録!$F$36</f>
        <v>199</v>
      </c>
      <c r="P102" s="181" t="str">
        <f>B⓵_マスタ登録!$G$36</f>
        <v>仮勘定</v>
      </c>
      <c r="Q102" s="182"/>
      <c r="R102" s="43" t="str">
        <f>B⓵_マスタ登録!$F$144</f>
        <v>調整組織</v>
      </c>
      <c r="S102" s="290">
        <f>K102</f>
        <v>-5700</v>
      </c>
      <c r="T102" s="291"/>
      <c r="U102" s="49" t="s">
        <v>485</v>
      </c>
    </row>
    <row r="103" spans="2:21" ht="22.5" x14ac:dyDescent="0.55000000000000004">
      <c r="B103" s="14"/>
      <c r="C103" s="15"/>
      <c r="D103" s="15"/>
      <c r="E103" s="15"/>
      <c r="F103" s="15"/>
      <c r="G103" s="15"/>
      <c r="H103" s="15"/>
      <c r="I103" s="15"/>
      <c r="J103" s="15"/>
      <c r="K103" s="15"/>
      <c r="L103" s="15"/>
      <c r="M103" s="15"/>
      <c r="N103" s="15"/>
      <c r="O103" s="15"/>
      <c r="P103" s="15"/>
      <c r="Q103" s="15"/>
      <c r="R103" s="15"/>
      <c r="S103" s="15"/>
      <c r="T103" s="15"/>
      <c r="U103" s="49"/>
    </row>
    <row r="104" spans="2:21" ht="23" thickBot="1" x14ac:dyDescent="0.6">
      <c r="B104" s="47" t="s">
        <v>319</v>
      </c>
      <c r="C104" s="15"/>
      <c r="D104" s="15"/>
      <c r="E104" s="15"/>
      <c r="F104" s="15"/>
      <c r="G104" s="15"/>
      <c r="H104" s="15"/>
      <c r="I104" s="15"/>
      <c r="J104" s="15"/>
      <c r="K104" s="15"/>
      <c r="L104" s="15"/>
      <c r="M104" s="15"/>
      <c r="N104" s="15"/>
      <c r="O104" s="15"/>
      <c r="P104" s="15"/>
      <c r="Q104" s="15"/>
      <c r="R104" s="15"/>
      <c r="S104" s="15"/>
      <c r="T104" s="15"/>
      <c r="U104" s="49"/>
    </row>
    <row r="105" spans="2:21" ht="23" thickBot="1" x14ac:dyDescent="0.6">
      <c r="B105" s="92" t="s">
        <v>325</v>
      </c>
      <c r="C105" s="78">
        <v>44347</v>
      </c>
      <c r="D105" s="181">
        <f>B⓵_マスタ登録!$F$36</f>
        <v>199</v>
      </c>
      <c r="E105" s="182"/>
      <c r="F105" s="181" t="str">
        <f>B⓵_マスタ登録!$H$60</f>
        <v>予定売上原価</v>
      </c>
      <c r="G105" s="194"/>
      <c r="H105" s="182"/>
      <c r="I105" s="181" t="str">
        <f>B⓵_マスタ登録!$F$141</f>
        <v>営業部</v>
      </c>
      <c r="J105" s="182"/>
      <c r="K105" s="292">
        <f>'B②-1_【営業部】入力画面'!$O$49</f>
        <v>6270</v>
      </c>
      <c r="L105" s="293"/>
      <c r="M105" s="294"/>
      <c r="N105" s="80" t="s">
        <v>484</v>
      </c>
      <c r="O105" s="43">
        <f>B⓵_マスタ登録!$F$36</f>
        <v>199</v>
      </c>
      <c r="P105" s="181" t="str">
        <f>B⓵_マスタ登録!$G$36</f>
        <v>仮勘定</v>
      </c>
      <c r="Q105" s="182"/>
      <c r="R105" s="43" t="str">
        <f>B⓵_マスタ登録!$F$141</f>
        <v>営業部</v>
      </c>
      <c r="S105" s="290">
        <f>K105</f>
        <v>6270</v>
      </c>
      <c r="T105" s="291"/>
      <c r="U105" s="49" t="s">
        <v>485</v>
      </c>
    </row>
    <row r="106" spans="2:21" ht="23" thickBot="1" x14ac:dyDescent="0.6">
      <c r="B106" s="47" t="s">
        <v>319</v>
      </c>
      <c r="C106" s="94"/>
      <c r="D106" s="94"/>
      <c r="E106" s="94"/>
      <c r="F106" s="94"/>
      <c r="G106" s="94"/>
      <c r="H106" s="94"/>
      <c r="I106" s="94"/>
      <c r="J106" s="94"/>
      <c r="K106" s="95"/>
      <c r="L106" s="95"/>
      <c r="M106" s="95"/>
      <c r="N106" s="48"/>
      <c r="O106" s="94"/>
      <c r="P106" s="94"/>
      <c r="Q106" s="94"/>
      <c r="R106" s="94"/>
      <c r="S106" s="96"/>
      <c r="T106" s="96"/>
      <c r="U106" s="49"/>
    </row>
    <row r="107" spans="2:21" ht="23" thickBot="1" x14ac:dyDescent="0.6">
      <c r="B107" s="92" t="s">
        <v>326</v>
      </c>
      <c r="C107" s="78">
        <f>C105</f>
        <v>44347</v>
      </c>
      <c r="D107" s="181">
        <f>B⓵_マスタ登録!$F$108</f>
        <v>701</v>
      </c>
      <c r="E107" s="182"/>
      <c r="F107" s="181" t="str">
        <f>B⓵_マスタ登録!$H$60</f>
        <v>予定売上原価</v>
      </c>
      <c r="G107" s="194"/>
      <c r="H107" s="182"/>
      <c r="I107" s="181" t="str">
        <f>B⓵_マスタ登録!$F$144</f>
        <v>調整組織</v>
      </c>
      <c r="J107" s="182"/>
      <c r="K107" s="287">
        <f>'B②-1_【営業部】入力画面'!$O$53</f>
        <v>-6270</v>
      </c>
      <c r="L107" s="288"/>
      <c r="M107" s="289"/>
      <c r="N107" s="80" t="s">
        <v>484</v>
      </c>
      <c r="O107" s="43">
        <f>B⓵_マスタ登録!$F$36</f>
        <v>199</v>
      </c>
      <c r="P107" s="181" t="str">
        <f>B⓵_マスタ登録!$G$36</f>
        <v>仮勘定</v>
      </c>
      <c r="Q107" s="182"/>
      <c r="R107" s="43" t="str">
        <f>B⓵_マスタ登録!$F$144</f>
        <v>調整組織</v>
      </c>
      <c r="S107" s="290">
        <f>K107</f>
        <v>-6270</v>
      </c>
      <c r="T107" s="291"/>
      <c r="U107" s="49" t="s">
        <v>485</v>
      </c>
    </row>
    <row r="108" spans="2:21" ht="22.5" x14ac:dyDescent="0.55000000000000004">
      <c r="B108" s="14"/>
      <c r="C108" s="15"/>
      <c r="D108" s="15"/>
      <c r="E108" s="15"/>
      <c r="F108" s="15"/>
      <c r="G108" s="15"/>
      <c r="H108" s="15"/>
      <c r="I108" s="15"/>
      <c r="J108" s="15"/>
      <c r="K108" s="15"/>
      <c r="L108" s="15"/>
      <c r="M108" s="15"/>
      <c r="N108" s="15"/>
      <c r="O108" s="15"/>
      <c r="P108" s="15"/>
      <c r="Q108" s="15"/>
      <c r="R108" s="15"/>
      <c r="S108" s="15"/>
      <c r="T108" s="15"/>
      <c r="U108" s="49"/>
    </row>
    <row r="109" spans="2:21" ht="23" thickBot="1" x14ac:dyDescent="0.6">
      <c r="B109" s="47" t="s">
        <v>319</v>
      </c>
      <c r="C109" s="15"/>
      <c r="D109" s="15"/>
      <c r="E109" s="15"/>
      <c r="F109" s="15"/>
      <c r="G109" s="15"/>
      <c r="H109" s="15"/>
      <c r="I109" s="15"/>
      <c r="J109" s="15"/>
      <c r="K109" s="15"/>
      <c r="L109" s="15"/>
      <c r="M109" s="15"/>
      <c r="N109" s="15"/>
      <c r="O109" s="15"/>
      <c r="P109" s="15"/>
      <c r="Q109" s="15"/>
      <c r="R109" s="15"/>
      <c r="S109" s="15"/>
      <c r="T109" s="15"/>
      <c r="U109" s="49"/>
    </row>
    <row r="110" spans="2:21" ht="23" thickBot="1" x14ac:dyDescent="0.6">
      <c r="B110" s="92" t="s">
        <v>327</v>
      </c>
      <c r="C110" s="78">
        <v>44377</v>
      </c>
      <c r="D110" s="181">
        <f>B⓵_マスタ登録!$F$36</f>
        <v>199</v>
      </c>
      <c r="E110" s="182"/>
      <c r="F110" s="181" t="str">
        <f>B⓵_マスタ登録!$H$60</f>
        <v>予定売上原価</v>
      </c>
      <c r="G110" s="194"/>
      <c r="H110" s="182"/>
      <c r="I110" s="181" t="str">
        <f>B⓵_マスタ登録!$F$141</f>
        <v>営業部</v>
      </c>
      <c r="J110" s="182"/>
      <c r="K110" s="292">
        <f>'B②-1_【営業部】入力画面'!$P$49</f>
        <v>6897</v>
      </c>
      <c r="L110" s="293"/>
      <c r="M110" s="294"/>
      <c r="N110" s="80" t="s">
        <v>484</v>
      </c>
      <c r="O110" s="43">
        <f>B⓵_マスタ登録!$F$36</f>
        <v>199</v>
      </c>
      <c r="P110" s="181" t="str">
        <f>B⓵_マスタ登録!$G$36</f>
        <v>仮勘定</v>
      </c>
      <c r="Q110" s="182"/>
      <c r="R110" s="43" t="str">
        <f>B⓵_マスタ登録!$F$141</f>
        <v>営業部</v>
      </c>
      <c r="S110" s="290">
        <f>K110</f>
        <v>6897</v>
      </c>
      <c r="T110" s="291"/>
      <c r="U110" s="49" t="s">
        <v>485</v>
      </c>
    </row>
    <row r="111" spans="2:21" ht="23" thickBot="1" x14ac:dyDescent="0.6">
      <c r="B111" s="47" t="s">
        <v>319</v>
      </c>
      <c r="C111" s="94"/>
      <c r="D111" s="94"/>
      <c r="E111" s="94"/>
      <c r="F111" s="94"/>
      <c r="G111" s="94"/>
      <c r="H111" s="94"/>
      <c r="I111" s="94"/>
      <c r="J111" s="94"/>
      <c r="K111" s="95"/>
      <c r="L111" s="95"/>
      <c r="M111" s="95"/>
      <c r="N111" s="48"/>
      <c r="O111" s="94"/>
      <c r="P111" s="94"/>
      <c r="Q111" s="94"/>
      <c r="R111" s="94"/>
      <c r="S111" s="96"/>
      <c r="T111" s="96"/>
      <c r="U111" s="49"/>
    </row>
    <row r="112" spans="2:21" ht="23" thickBot="1" x14ac:dyDescent="0.6">
      <c r="B112" s="92" t="s">
        <v>328</v>
      </c>
      <c r="C112" s="78">
        <f>C110</f>
        <v>44377</v>
      </c>
      <c r="D112" s="181">
        <f>B⓵_マスタ登録!$F$108</f>
        <v>701</v>
      </c>
      <c r="E112" s="182"/>
      <c r="F112" s="181" t="str">
        <f>B⓵_マスタ登録!$H$60</f>
        <v>予定売上原価</v>
      </c>
      <c r="G112" s="194"/>
      <c r="H112" s="182"/>
      <c r="I112" s="181" t="str">
        <f>B⓵_マスタ登録!$F$144</f>
        <v>調整組織</v>
      </c>
      <c r="J112" s="182"/>
      <c r="K112" s="287">
        <f>'B②-1_【営業部】入力画面'!$P$53</f>
        <v>-6897</v>
      </c>
      <c r="L112" s="288"/>
      <c r="M112" s="289"/>
      <c r="N112" s="80" t="s">
        <v>484</v>
      </c>
      <c r="O112" s="43">
        <f>B⓵_マスタ登録!$F$36</f>
        <v>199</v>
      </c>
      <c r="P112" s="181" t="str">
        <f>B⓵_マスタ登録!$G$36</f>
        <v>仮勘定</v>
      </c>
      <c r="Q112" s="182"/>
      <c r="R112" s="43" t="str">
        <f>B⓵_マスタ登録!$F$144</f>
        <v>調整組織</v>
      </c>
      <c r="S112" s="290">
        <f>K112</f>
        <v>-6897</v>
      </c>
      <c r="T112" s="291"/>
      <c r="U112" s="49" t="s">
        <v>485</v>
      </c>
    </row>
    <row r="113" spans="2:21" ht="22.5" x14ac:dyDescent="0.55000000000000004">
      <c r="B113" s="14"/>
      <c r="C113" s="15"/>
      <c r="D113" s="15"/>
      <c r="E113" s="15"/>
      <c r="F113" s="15"/>
      <c r="G113" s="15"/>
      <c r="H113" s="15"/>
      <c r="I113" s="15"/>
      <c r="J113" s="15"/>
      <c r="K113" s="15"/>
      <c r="L113" s="15"/>
      <c r="M113" s="15"/>
      <c r="N113" s="15"/>
      <c r="O113" s="15"/>
      <c r="P113" s="15"/>
      <c r="Q113" s="15"/>
      <c r="R113" s="15"/>
      <c r="S113" s="15"/>
      <c r="T113" s="15"/>
      <c r="U113" s="49"/>
    </row>
    <row r="114" spans="2:21" ht="23" thickBot="1" x14ac:dyDescent="0.6">
      <c r="B114" s="47" t="s">
        <v>319</v>
      </c>
      <c r="C114" s="15"/>
      <c r="D114" s="15"/>
      <c r="E114" s="15"/>
      <c r="F114" s="15"/>
      <c r="G114" s="15"/>
      <c r="H114" s="15"/>
      <c r="I114" s="15"/>
      <c r="J114" s="15"/>
      <c r="K114" s="15"/>
      <c r="L114" s="15"/>
      <c r="M114" s="15"/>
      <c r="N114" s="15"/>
      <c r="O114" s="15"/>
      <c r="P114" s="15"/>
      <c r="Q114" s="15"/>
      <c r="R114" s="15"/>
      <c r="S114" s="15"/>
      <c r="T114" s="15"/>
      <c r="U114" s="49"/>
    </row>
    <row r="115" spans="2:21" ht="23" thickBot="1" x14ac:dyDescent="0.6">
      <c r="B115" s="92" t="s">
        <v>329</v>
      </c>
      <c r="C115" s="78">
        <v>44408</v>
      </c>
      <c r="D115" s="181">
        <f>B⓵_マスタ登録!$F$36</f>
        <v>199</v>
      </c>
      <c r="E115" s="182"/>
      <c r="F115" s="181" t="str">
        <f>B⓵_マスタ登録!$H$60</f>
        <v>予定売上原価</v>
      </c>
      <c r="G115" s="194"/>
      <c r="H115" s="182"/>
      <c r="I115" s="181" t="str">
        <f>B⓵_マスタ登録!$F$141</f>
        <v>営業部</v>
      </c>
      <c r="J115" s="182"/>
      <c r="K115" s="292">
        <f>'B②-1_【営業部】入力画面'!Q49</f>
        <v>7581</v>
      </c>
      <c r="L115" s="293"/>
      <c r="M115" s="294"/>
      <c r="N115" s="80" t="s">
        <v>484</v>
      </c>
      <c r="O115" s="43">
        <f>B⓵_マスタ登録!$F$36</f>
        <v>199</v>
      </c>
      <c r="P115" s="181" t="str">
        <f>B⓵_マスタ登録!$G$36</f>
        <v>仮勘定</v>
      </c>
      <c r="Q115" s="182"/>
      <c r="R115" s="43" t="str">
        <f>B⓵_マスタ登録!$F$141</f>
        <v>営業部</v>
      </c>
      <c r="S115" s="290">
        <f>K115</f>
        <v>7581</v>
      </c>
      <c r="T115" s="291"/>
      <c r="U115" s="49" t="s">
        <v>485</v>
      </c>
    </row>
    <row r="116" spans="2:21" ht="23" thickBot="1" x14ac:dyDescent="0.6">
      <c r="B116" s="47" t="s">
        <v>319</v>
      </c>
      <c r="C116" s="94"/>
      <c r="D116" s="94"/>
      <c r="E116" s="94"/>
      <c r="F116" s="94"/>
      <c r="G116" s="94"/>
      <c r="H116" s="94"/>
      <c r="I116" s="94"/>
      <c r="J116" s="94"/>
      <c r="K116" s="95"/>
      <c r="L116" s="95"/>
      <c r="M116" s="95"/>
      <c r="N116" s="48"/>
      <c r="O116" s="94"/>
      <c r="P116" s="94"/>
      <c r="Q116" s="94"/>
      <c r="R116" s="94"/>
      <c r="S116" s="96"/>
      <c r="T116" s="96"/>
      <c r="U116" s="49"/>
    </row>
    <row r="117" spans="2:21" ht="23" thickBot="1" x14ac:dyDescent="0.6">
      <c r="B117" s="92" t="s">
        <v>330</v>
      </c>
      <c r="C117" s="78">
        <f>C115</f>
        <v>44408</v>
      </c>
      <c r="D117" s="181">
        <f>B⓵_マスタ登録!$F$108</f>
        <v>701</v>
      </c>
      <c r="E117" s="182"/>
      <c r="F117" s="181" t="str">
        <f>B⓵_マスタ登録!$H$60</f>
        <v>予定売上原価</v>
      </c>
      <c r="G117" s="194"/>
      <c r="H117" s="182"/>
      <c r="I117" s="181" t="str">
        <f>B⓵_マスタ登録!$F$144</f>
        <v>調整組織</v>
      </c>
      <c r="J117" s="182"/>
      <c r="K117" s="287">
        <f>'B②-1_【営業部】入力画面'!Q53</f>
        <v>-7581</v>
      </c>
      <c r="L117" s="288"/>
      <c r="M117" s="289"/>
      <c r="N117" s="80" t="s">
        <v>484</v>
      </c>
      <c r="O117" s="43">
        <f>B⓵_マスタ登録!$F$36</f>
        <v>199</v>
      </c>
      <c r="P117" s="181" t="str">
        <f>B⓵_マスタ登録!$G$36</f>
        <v>仮勘定</v>
      </c>
      <c r="Q117" s="182"/>
      <c r="R117" s="43" t="str">
        <f>B⓵_マスタ登録!$F$144</f>
        <v>調整組織</v>
      </c>
      <c r="S117" s="290">
        <f>K117</f>
        <v>-7581</v>
      </c>
      <c r="T117" s="291"/>
      <c r="U117" s="49" t="s">
        <v>485</v>
      </c>
    </row>
    <row r="118" spans="2:21" ht="22.5" x14ac:dyDescent="0.55000000000000004">
      <c r="B118" s="14"/>
      <c r="C118" s="15"/>
      <c r="D118" s="15"/>
      <c r="E118" s="15"/>
      <c r="F118" s="15"/>
      <c r="G118" s="15"/>
      <c r="H118" s="15"/>
      <c r="I118" s="15"/>
      <c r="J118" s="15"/>
      <c r="K118" s="15"/>
      <c r="L118" s="15"/>
      <c r="M118" s="15"/>
      <c r="N118" s="15"/>
      <c r="O118" s="15"/>
      <c r="P118" s="15"/>
      <c r="Q118" s="15"/>
      <c r="R118" s="15"/>
      <c r="S118" s="15"/>
      <c r="T118" s="15"/>
      <c r="U118" s="49"/>
    </row>
    <row r="119" spans="2:21" ht="23" thickBot="1" x14ac:dyDescent="0.6">
      <c r="B119" s="47" t="s">
        <v>319</v>
      </c>
      <c r="C119" s="15"/>
      <c r="D119" s="15"/>
      <c r="E119" s="15"/>
      <c r="F119" s="15"/>
      <c r="G119" s="15"/>
      <c r="H119" s="15"/>
      <c r="I119" s="15"/>
      <c r="J119" s="15"/>
      <c r="K119" s="15"/>
      <c r="L119" s="15"/>
      <c r="M119" s="15"/>
      <c r="N119" s="15"/>
      <c r="O119" s="15"/>
      <c r="P119" s="15"/>
      <c r="Q119" s="15"/>
      <c r="R119" s="15"/>
      <c r="S119" s="15"/>
      <c r="T119" s="15"/>
      <c r="U119" s="49"/>
    </row>
    <row r="120" spans="2:21" ht="23" thickBot="1" x14ac:dyDescent="0.6">
      <c r="B120" s="92" t="s">
        <v>331</v>
      </c>
      <c r="C120" s="78">
        <v>44439</v>
      </c>
      <c r="D120" s="181">
        <f>B⓵_マスタ登録!$F$36</f>
        <v>199</v>
      </c>
      <c r="E120" s="182"/>
      <c r="F120" s="181" t="str">
        <f>B⓵_マスタ登録!$H$60</f>
        <v>予定売上原価</v>
      </c>
      <c r="G120" s="194"/>
      <c r="H120" s="182"/>
      <c r="I120" s="181" t="str">
        <f>B⓵_マスタ登録!$F$141</f>
        <v>営業部</v>
      </c>
      <c r="J120" s="182"/>
      <c r="K120" s="292">
        <f>'B②-1_【営業部】入力画面'!R49</f>
        <v>8322</v>
      </c>
      <c r="L120" s="293"/>
      <c r="M120" s="294"/>
      <c r="N120" s="80" t="s">
        <v>484</v>
      </c>
      <c r="O120" s="43">
        <f>B⓵_マスタ登録!$F$36</f>
        <v>199</v>
      </c>
      <c r="P120" s="181" t="str">
        <f>B⓵_マスタ登録!$G$36</f>
        <v>仮勘定</v>
      </c>
      <c r="Q120" s="182"/>
      <c r="R120" s="43" t="str">
        <f>B⓵_マスタ登録!$F$141</f>
        <v>営業部</v>
      </c>
      <c r="S120" s="290">
        <f>K120</f>
        <v>8322</v>
      </c>
      <c r="T120" s="291"/>
      <c r="U120" s="49" t="s">
        <v>485</v>
      </c>
    </row>
    <row r="121" spans="2:21" ht="23" thickBot="1" x14ac:dyDescent="0.6">
      <c r="B121" s="47" t="s">
        <v>319</v>
      </c>
      <c r="C121" s="94"/>
      <c r="D121" s="94"/>
      <c r="E121" s="94"/>
      <c r="F121" s="94"/>
      <c r="G121" s="94"/>
      <c r="H121" s="94"/>
      <c r="I121" s="94"/>
      <c r="J121" s="94"/>
      <c r="K121" s="95"/>
      <c r="L121" s="95"/>
      <c r="M121" s="95"/>
      <c r="N121" s="48"/>
      <c r="O121" s="94"/>
      <c r="P121" s="94"/>
      <c r="Q121" s="94"/>
      <c r="R121" s="94"/>
      <c r="S121" s="96"/>
      <c r="T121" s="96"/>
      <c r="U121" s="49"/>
    </row>
    <row r="122" spans="2:21" ht="23" thickBot="1" x14ac:dyDescent="0.6">
      <c r="B122" s="92" t="s">
        <v>332</v>
      </c>
      <c r="C122" s="78">
        <f>C120</f>
        <v>44439</v>
      </c>
      <c r="D122" s="181">
        <f>B⓵_マスタ登録!$F$108</f>
        <v>701</v>
      </c>
      <c r="E122" s="182"/>
      <c r="F122" s="181" t="str">
        <f>B⓵_マスタ登録!$H$60</f>
        <v>予定売上原価</v>
      </c>
      <c r="G122" s="194"/>
      <c r="H122" s="182"/>
      <c r="I122" s="181" t="str">
        <f>B⓵_マスタ登録!$F$144</f>
        <v>調整組織</v>
      </c>
      <c r="J122" s="182"/>
      <c r="K122" s="287">
        <f>'B②-1_【営業部】入力画面'!R53</f>
        <v>-8322</v>
      </c>
      <c r="L122" s="288"/>
      <c r="M122" s="289"/>
      <c r="N122" s="80" t="s">
        <v>484</v>
      </c>
      <c r="O122" s="43">
        <f>B⓵_マスタ登録!$F$36</f>
        <v>199</v>
      </c>
      <c r="P122" s="181" t="str">
        <f>B⓵_マスタ登録!$G$36</f>
        <v>仮勘定</v>
      </c>
      <c r="Q122" s="182"/>
      <c r="R122" s="43" t="str">
        <f>B⓵_マスタ登録!$F$144</f>
        <v>調整組織</v>
      </c>
      <c r="S122" s="290">
        <f>K122</f>
        <v>-8322</v>
      </c>
      <c r="T122" s="291"/>
      <c r="U122" s="49" t="s">
        <v>485</v>
      </c>
    </row>
    <row r="123" spans="2:21" ht="22.5" x14ac:dyDescent="0.55000000000000004">
      <c r="B123" s="14"/>
      <c r="C123" s="15"/>
      <c r="D123" s="15"/>
      <c r="E123" s="15"/>
      <c r="F123" s="15"/>
      <c r="G123" s="15"/>
      <c r="H123" s="15"/>
      <c r="I123" s="15"/>
      <c r="J123" s="15"/>
      <c r="K123" s="15"/>
      <c r="L123" s="15"/>
      <c r="M123" s="15"/>
      <c r="N123" s="15"/>
      <c r="O123" s="15"/>
      <c r="P123" s="15"/>
      <c r="Q123" s="15"/>
      <c r="R123" s="15"/>
      <c r="S123" s="4"/>
      <c r="T123" s="4"/>
      <c r="U123" s="49"/>
    </row>
    <row r="124" spans="2:21" ht="23" thickBot="1" x14ac:dyDescent="0.6">
      <c r="B124" s="47" t="s">
        <v>319</v>
      </c>
      <c r="C124" s="15"/>
      <c r="D124" s="15"/>
      <c r="E124" s="15"/>
      <c r="F124" s="15"/>
      <c r="G124" s="15"/>
      <c r="H124" s="15"/>
      <c r="I124" s="15"/>
      <c r="J124" s="15"/>
      <c r="K124" s="15"/>
      <c r="L124" s="15"/>
      <c r="M124" s="15"/>
      <c r="N124" s="15"/>
      <c r="O124" s="15"/>
      <c r="P124" s="15"/>
      <c r="Q124" s="15"/>
      <c r="R124" s="15"/>
      <c r="S124" s="4"/>
      <c r="T124" s="4"/>
      <c r="U124" s="49"/>
    </row>
    <row r="125" spans="2:21" ht="23" thickBot="1" x14ac:dyDescent="0.6">
      <c r="B125" s="92" t="s">
        <v>333</v>
      </c>
      <c r="C125" s="78">
        <v>44469</v>
      </c>
      <c r="D125" s="181">
        <f>B⓵_マスタ登録!$F$36</f>
        <v>199</v>
      </c>
      <c r="E125" s="182"/>
      <c r="F125" s="181" t="str">
        <f>B⓵_マスタ登録!$H$60</f>
        <v>予定売上原価</v>
      </c>
      <c r="G125" s="194"/>
      <c r="H125" s="182"/>
      <c r="I125" s="181" t="str">
        <f>B⓵_マスタ登録!$F$141</f>
        <v>営業部</v>
      </c>
      <c r="J125" s="182"/>
      <c r="K125" s="292">
        <f>'B②-1_【営業部】入力画面'!S49</f>
        <v>9120</v>
      </c>
      <c r="L125" s="293"/>
      <c r="M125" s="294"/>
      <c r="N125" s="80" t="s">
        <v>484</v>
      </c>
      <c r="O125" s="43">
        <f>B⓵_マスタ登録!$F$36</f>
        <v>199</v>
      </c>
      <c r="P125" s="181" t="str">
        <f>B⓵_マスタ登録!$G$36</f>
        <v>仮勘定</v>
      </c>
      <c r="Q125" s="182"/>
      <c r="R125" s="43" t="str">
        <f>B⓵_マスタ登録!$F$141</f>
        <v>営業部</v>
      </c>
      <c r="S125" s="290">
        <f>K125</f>
        <v>9120</v>
      </c>
      <c r="T125" s="291"/>
      <c r="U125" s="49" t="s">
        <v>485</v>
      </c>
    </row>
    <row r="126" spans="2:21" ht="23" thickBot="1" x14ac:dyDescent="0.6">
      <c r="B126" s="47" t="s">
        <v>319</v>
      </c>
      <c r="C126" s="94"/>
      <c r="D126" s="94"/>
      <c r="E126" s="94"/>
      <c r="F126" s="94"/>
      <c r="G126" s="94"/>
      <c r="H126" s="94"/>
      <c r="I126" s="94"/>
      <c r="J126" s="94"/>
      <c r="K126" s="95"/>
      <c r="L126" s="95"/>
      <c r="M126" s="95"/>
      <c r="N126" s="48"/>
      <c r="O126" s="94"/>
      <c r="P126" s="94"/>
      <c r="Q126" s="94"/>
      <c r="R126" s="94"/>
      <c r="S126" s="98"/>
      <c r="T126" s="98"/>
      <c r="U126" s="49"/>
    </row>
    <row r="127" spans="2:21" ht="23" thickBot="1" x14ac:dyDescent="0.6">
      <c r="B127" s="92" t="s">
        <v>334</v>
      </c>
      <c r="C127" s="78">
        <f>C125</f>
        <v>44469</v>
      </c>
      <c r="D127" s="181">
        <f>B⓵_マスタ登録!$F$108</f>
        <v>701</v>
      </c>
      <c r="E127" s="182"/>
      <c r="F127" s="181" t="str">
        <f>B⓵_マスタ登録!$H$60</f>
        <v>予定売上原価</v>
      </c>
      <c r="G127" s="194"/>
      <c r="H127" s="182"/>
      <c r="I127" s="181" t="str">
        <f>B⓵_マスタ登録!$F$144</f>
        <v>調整組織</v>
      </c>
      <c r="J127" s="182"/>
      <c r="K127" s="287">
        <f>'B②-1_【営業部】入力画面'!S53</f>
        <v>-9120</v>
      </c>
      <c r="L127" s="288"/>
      <c r="M127" s="289"/>
      <c r="N127" s="80" t="s">
        <v>484</v>
      </c>
      <c r="O127" s="43">
        <f>B⓵_マスタ登録!$F$36</f>
        <v>199</v>
      </c>
      <c r="P127" s="181" t="str">
        <f>B⓵_マスタ登録!$G$36</f>
        <v>仮勘定</v>
      </c>
      <c r="Q127" s="182"/>
      <c r="R127" s="43" t="str">
        <f>B⓵_マスタ登録!$F$144</f>
        <v>調整組織</v>
      </c>
      <c r="S127" s="290">
        <f>K127</f>
        <v>-9120</v>
      </c>
      <c r="T127" s="291"/>
      <c r="U127" s="49" t="s">
        <v>485</v>
      </c>
    </row>
    <row r="128" spans="2:21" ht="22.5" x14ac:dyDescent="0.55000000000000004">
      <c r="B128" s="14"/>
      <c r="C128" s="15"/>
      <c r="D128" s="15"/>
      <c r="E128" s="15"/>
      <c r="F128" s="15"/>
      <c r="G128" s="15"/>
      <c r="H128" s="15"/>
      <c r="I128" s="15"/>
      <c r="J128" s="15"/>
      <c r="K128" s="15"/>
      <c r="L128" s="15"/>
      <c r="M128" s="15"/>
      <c r="N128" s="15"/>
      <c r="O128" s="15"/>
      <c r="P128" s="15"/>
      <c r="Q128" s="15"/>
      <c r="R128" s="15"/>
      <c r="S128" s="4"/>
      <c r="T128" s="4"/>
      <c r="U128" s="49"/>
    </row>
    <row r="129" spans="2:21" ht="23" thickBot="1" x14ac:dyDescent="0.6">
      <c r="B129" s="47" t="s">
        <v>319</v>
      </c>
      <c r="C129" s="15"/>
      <c r="D129" s="15"/>
      <c r="E129" s="15"/>
      <c r="F129" s="15"/>
      <c r="G129" s="15"/>
      <c r="H129" s="15"/>
      <c r="I129" s="15"/>
      <c r="J129" s="15"/>
      <c r="K129" s="15"/>
      <c r="L129" s="15"/>
      <c r="M129" s="15"/>
      <c r="N129" s="15"/>
      <c r="O129" s="15"/>
      <c r="P129" s="15"/>
      <c r="Q129" s="15"/>
      <c r="R129" s="15"/>
      <c r="S129" s="4"/>
      <c r="T129" s="4"/>
      <c r="U129" s="49"/>
    </row>
    <row r="130" spans="2:21" ht="23" thickBot="1" x14ac:dyDescent="0.6">
      <c r="B130" s="92" t="s">
        <v>335</v>
      </c>
      <c r="C130" s="78">
        <v>44500</v>
      </c>
      <c r="D130" s="181">
        <f>B⓵_マスタ登録!$F$36</f>
        <v>199</v>
      </c>
      <c r="E130" s="182"/>
      <c r="F130" s="181" t="str">
        <f>B⓵_マスタ登録!$H$60</f>
        <v>予定売上原価</v>
      </c>
      <c r="G130" s="194"/>
      <c r="H130" s="182"/>
      <c r="I130" s="181" t="str">
        <f>B⓵_マスタ登録!$F$141</f>
        <v>営業部</v>
      </c>
      <c r="J130" s="182"/>
      <c r="K130" s="292">
        <f>'B②-1_【営業部】入力画面'!N51</f>
        <v>10032</v>
      </c>
      <c r="L130" s="293"/>
      <c r="M130" s="294"/>
      <c r="N130" s="80" t="s">
        <v>484</v>
      </c>
      <c r="O130" s="43">
        <f>B⓵_マスタ登録!$F$36</f>
        <v>199</v>
      </c>
      <c r="P130" s="181" t="str">
        <f>B⓵_マスタ登録!$G$36</f>
        <v>仮勘定</v>
      </c>
      <c r="Q130" s="182"/>
      <c r="R130" s="43" t="str">
        <f>B⓵_マスタ登録!$F$141</f>
        <v>営業部</v>
      </c>
      <c r="S130" s="290">
        <f>K130</f>
        <v>10032</v>
      </c>
      <c r="T130" s="291"/>
      <c r="U130" s="49" t="s">
        <v>485</v>
      </c>
    </row>
    <row r="131" spans="2:21" ht="23" thickBot="1" x14ac:dyDescent="0.6">
      <c r="B131" s="47" t="s">
        <v>319</v>
      </c>
      <c r="C131" s="94"/>
      <c r="D131" s="94"/>
      <c r="E131" s="94"/>
      <c r="F131" s="94"/>
      <c r="G131" s="94"/>
      <c r="H131" s="94"/>
      <c r="I131" s="94"/>
      <c r="J131" s="94"/>
      <c r="K131" s="95"/>
      <c r="L131" s="95"/>
      <c r="M131" s="95"/>
      <c r="N131" s="48"/>
      <c r="O131" s="94"/>
      <c r="P131" s="94"/>
      <c r="Q131" s="94"/>
      <c r="R131" s="94"/>
      <c r="S131" s="98"/>
      <c r="T131" s="98"/>
      <c r="U131" s="49"/>
    </row>
    <row r="132" spans="2:21" ht="23" thickBot="1" x14ac:dyDescent="0.6">
      <c r="B132" s="92" t="s">
        <v>336</v>
      </c>
      <c r="C132" s="78">
        <f>C130</f>
        <v>44500</v>
      </c>
      <c r="D132" s="181">
        <f>B⓵_マスタ登録!$F$108</f>
        <v>701</v>
      </c>
      <c r="E132" s="182"/>
      <c r="F132" s="181" t="str">
        <f>B⓵_マスタ登録!$H$60</f>
        <v>予定売上原価</v>
      </c>
      <c r="G132" s="194"/>
      <c r="H132" s="182"/>
      <c r="I132" s="181" t="str">
        <f>B⓵_マスタ登録!$F$144</f>
        <v>調整組織</v>
      </c>
      <c r="J132" s="182"/>
      <c r="K132" s="287">
        <f>'B②-1_【営業部】入力画面'!$N$55</f>
        <v>-10032</v>
      </c>
      <c r="L132" s="288"/>
      <c r="M132" s="289"/>
      <c r="N132" s="80" t="s">
        <v>484</v>
      </c>
      <c r="O132" s="43">
        <f>B⓵_マスタ登録!$F$36</f>
        <v>199</v>
      </c>
      <c r="P132" s="181" t="str">
        <f>B⓵_マスタ登録!$G$36</f>
        <v>仮勘定</v>
      </c>
      <c r="Q132" s="182"/>
      <c r="R132" s="43" t="str">
        <f>B⓵_マスタ登録!$F$144</f>
        <v>調整組織</v>
      </c>
      <c r="S132" s="290">
        <f>K132</f>
        <v>-10032</v>
      </c>
      <c r="T132" s="291"/>
      <c r="U132" s="49" t="s">
        <v>485</v>
      </c>
    </row>
    <row r="133" spans="2:21" ht="22.5" x14ac:dyDescent="0.55000000000000004">
      <c r="B133" s="14"/>
      <c r="C133" s="15"/>
      <c r="D133" s="15"/>
      <c r="E133" s="15"/>
      <c r="F133" s="15"/>
      <c r="G133" s="15"/>
      <c r="H133" s="15"/>
      <c r="I133" s="15"/>
      <c r="J133" s="15"/>
      <c r="K133" s="15"/>
      <c r="L133" s="15"/>
      <c r="M133" s="15"/>
      <c r="N133" s="15"/>
      <c r="O133" s="15"/>
      <c r="P133" s="15"/>
      <c r="Q133" s="15"/>
      <c r="R133" s="15"/>
      <c r="S133" s="4"/>
      <c r="T133" s="4"/>
      <c r="U133" s="49"/>
    </row>
    <row r="134" spans="2:21" ht="23" thickBot="1" x14ac:dyDescent="0.6">
      <c r="B134" s="47" t="s">
        <v>319</v>
      </c>
      <c r="C134" s="15"/>
      <c r="D134" s="15"/>
      <c r="E134" s="15"/>
      <c r="F134" s="15"/>
      <c r="G134" s="15"/>
      <c r="H134" s="15"/>
      <c r="I134" s="15"/>
      <c r="J134" s="15"/>
      <c r="K134" s="15"/>
      <c r="L134" s="15"/>
      <c r="M134" s="15"/>
      <c r="N134" s="15"/>
      <c r="O134" s="15"/>
      <c r="P134" s="15"/>
      <c r="Q134" s="15"/>
      <c r="R134" s="15"/>
      <c r="S134" s="4"/>
      <c r="T134" s="4"/>
      <c r="U134" s="49"/>
    </row>
    <row r="135" spans="2:21" ht="23" thickBot="1" x14ac:dyDescent="0.6">
      <c r="B135" s="92" t="s">
        <v>337</v>
      </c>
      <c r="C135" s="78">
        <v>44530</v>
      </c>
      <c r="D135" s="181">
        <f>B⓵_マスタ登録!$F$36</f>
        <v>199</v>
      </c>
      <c r="E135" s="182"/>
      <c r="F135" s="181" t="str">
        <f>B⓵_マスタ登録!$H$60</f>
        <v>予定売上原価</v>
      </c>
      <c r="G135" s="194"/>
      <c r="H135" s="182"/>
      <c r="I135" s="181" t="str">
        <f>B⓵_マスタ登録!$F$141</f>
        <v>営業部</v>
      </c>
      <c r="J135" s="182"/>
      <c r="K135" s="292">
        <f>'B②-1_【営業部】入力画面'!$O$51</f>
        <v>11001</v>
      </c>
      <c r="L135" s="293"/>
      <c r="M135" s="294"/>
      <c r="N135" s="80" t="s">
        <v>484</v>
      </c>
      <c r="O135" s="43">
        <f>B⓵_マスタ登録!$F$36</f>
        <v>199</v>
      </c>
      <c r="P135" s="181" t="str">
        <f>B⓵_マスタ登録!$G$36</f>
        <v>仮勘定</v>
      </c>
      <c r="Q135" s="182"/>
      <c r="R135" s="43" t="str">
        <f>B⓵_マスタ登録!$F$141</f>
        <v>営業部</v>
      </c>
      <c r="S135" s="290">
        <f>K135</f>
        <v>11001</v>
      </c>
      <c r="T135" s="291"/>
      <c r="U135" s="49" t="s">
        <v>485</v>
      </c>
    </row>
    <row r="136" spans="2:21" ht="23" thickBot="1" x14ac:dyDescent="0.6">
      <c r="B136" s="47" t="s">
        <v>319</v>
      </c>
      <c r="C136" s="94"/>
      <c r="D136" s="94"/>
      <c r="E136" s="94"/>
      <c r="F136" s="94"/>
      <c r="G136" s="94"/>
      <c r="H136" s="94"/>
      <c r="I136" s="94"/>
      <c r="J136" s="94"/>
      <c r="K136" s="95"/>
      <c r="L136" s="95"/>
      <c r="M136" s="95"/>
      <c r="N136" s="48"/>
      <c r="O136" s="94"/>
      <c r="P136" s="94"/>
      <c r="Q136" s="94"/>
      <c r="R136" s="94"/>
      <c r="S136" s="98"/>
      <c r="T136" s="98"/>
      <c r="U136" s="49"/>
    </row>
    <row r="137" spans="2:21" ht="23" thickBot="1" x14ac:dyDescent="0.6">
      <c r="B137" s="92" t="s">
        <v>338</v>
      </c>
      <c r="C137" s="78">
        <f>C135</f>
        <v>44530</v>
      </c>
      <c r="D137" s="181">
        <f>B⓵_マスタ登録!$F$108</f>
        <v>701</v>
      </c>
      <c r="E137" s="182"/>
      <c r="F137" s="181" t="str">
        <f>B⓵_マスタ登録!$H$60</f>
        <v>予定売上原価</v>
      </c>
      <c r="G137" s="194"/>
      <c r="H137" s="182"/>
      <c r="I137" s="181" t="str">
        <f>B⓵_マスタ登録!$F$144</f>
        <v>調整組織</v>
      </c>
      <c r="J137" s="182"/>
      <c r="K137" s="287">
        <f>'B②-1_【営業部】入力画面'!$O$55</f>
        <v>-11001</v>
      </c>
      <c r="L137" s="288"/>
      <c r="M137" s="289"/>
      <c r="N137" s="80" t="s">
        <v>484</v>
      </c>
      <c r="O137" s="43">
        <f>B⓵_マスタ登録!$F$36</f>
        <v>199</v>
      </c>
      <c r="P137" s="181" t="str">
        <f>B⓵_マスタ登録!$G$36</f>
        <v>仮勘定</v>
      </c>
      <c r="Q137" s="182"/>
      <c r="R137" s="43" t="str">
        <f>B⓵_マスタ登録!$F$144</f>
        <v>調整組織</v>
      </c>
      <c r="S137" s="290">
        <f>K137</f>
        <v>-11001</v>
      </c>
      <c r="T137" s="291"/>
      <c r="U137" s="49" t="s">
        <v>485</v>
      </c>
    </row>
    <row r="138" spans="2:21" ht="22.5" x14ac:dyDescent="0.55000000000000004">
      <c r="B138" s="14"/>
      <c r="C138" s="15"/>
      <c r="D138" s="15"/>
      <c r="E138" s="15"/>
      <c r="F138" s="15"/>
      <c r="G138" s="15"/>
      <c r="H138" s="15"/>
      <c r="I138" s="15"/>
      <c r="J138" s="15"/>
      <c r="K138" s="15"/>
      <c r="L138" s="15"/>
      <c r="M138" s="15"/>
      <c r="N138" s="15"/>
      <c r="O138" s="15"/>
      <c r="P138" s="15"/>
      <c r="Q138" s="15"/>
      <c r="R138" s="15"/>
      <c r="S138" s="4"/>
      <c r="T138" s="4"/>
      <c r="U138" s="49"/>
    </row>
    <row r="139" spans="2:21" ht="23" thickBot="1" x14ac:dyDescent="0.6">
      <c r="B139" s="47" t="s">
        <v>319</v>
      </c>
      <c r="C139" s="15"/>
      <c r="D139" s="15"/>
      <c r="E139" s="15"/>
      <c r="F139" s="15"/>
      <c r="G139" s="15"/>
      <c r="H139" s="15"/>
      <c r="I139" s="15"/>
      <c r="J139" s="15"/>
      <c r="K139" s="15"/>
      <c r="L139" s="15"/>
      <c r="M139" s="15"/>
      <c r="N139" s="15"/>
      <c r="O139" s="15"/>
      <c r="P139" s="15"/>
      <c r="Q139" s="15"/>
      <c r="R139" s="15"/>
      <c r="S139" s="4"/>
      <c r="T139" s="4"/>
      <c r="U139" s="49"/>
    </row>
    <row r="140" spans="2:21" ht="23" thickBot="1" x14ac:dyDescent="0.6">
      <c r="B140" s="92" t="s">
        <v>339</v>
      </c>
      <c r="C140" s="78">
        <v>44561</v>
      </c>
      <c r="D140" s="181">
        <f>B⓵_マスタ登録!$F$36</f>
        <v>199</v>
      </c>
      <c r="E140" s="182"/>
      <c r="F140" s="181" t="str">
        <f>B⓵_マスタ登録!$H$60</f>
        <v>予定売上原価</v>
      </c>
      <c r="G140" s="194"/>
      <c r="H140" s="182"/>
      <c r="I140" s="181" t="str">
        <f>B⓵_マスタ登録!$F$141</f>
        <v>営業部</v>
      </c>
      <c r="J140" s="182"/>
      <c r="K140" s="292">
        <f>'B②-1_【営業部】入力画面'!$P$51</f>
        <v>12084</v>
      </c>
      <c r="L140" s="293"/>
      <c r="M140" s="294"/>
      <c r="N140" s="80" t="s">
        <v>484</v>
      </c>
      <c r="O140" s="43">
        <f>B⓵_マスタ登録!$F$36</f>
        <v>199</v>
      </c>
      <c r="P140" s="181" t="str">
        <f>B⓵_マスタ登録!$G$36</f>
        <v>仮勘定</v>
      </c>
      <c r="Q140" s="182"/>
      <c r="R140" s="43" t="str">
        <f>B⓵_マスタ登録!$F$141</f>
        <v>営業部</v>
      </c>
      <c r="S140" s="290">
        <f>K140</f>
        <v>12084</v>
      </c>
      <c r="T140" s="291"/>
      <c r="U140" s="49" t="s">
        <v>485</v>
      </c>
    </row>
    <row r="141" spans="2:21" ht="23" thickBot="1" x14ac:dyDescent="0.6">
      <c r="B141" s="47" t="s">
        <v>319</v>
      </c>
      <c r="C141" s="94"/>
      <c r="D141" s="94"/>
      <c r="E141" s="94"/>
      <c r="F141" s="94"/>
      <c r="G141" s="94"/>
      <c r="H141" s="94"/>
      <c r="I141" s="94"/>
      <c r="J141" s="94"/>
      <c r="K141" s="95"/>
      <c r="L141" s="95"/>
      <c r="M141" s="95"/>
      <c r="N141" s="48"/>
      <c r="O141" s="94"/>
      <c r="P141" s="94"/>
      <c r="Q141" s="94"/>
      <c r="R141" s="94"/>
      <c r="S141" s="98"/>
      <c r="T141" s="98"/>
      <c r="U141" s="49"/>
    </row>
    <row r="142" spans="2:21" ht="23" thickBot="1" x14ac:dyDescent="0.6">
      <c r="B142" s="92" t="s">
        <v>340</v>
      </c>
      <c r="C142" s="78">
        <f>C140</f>
        <v>44561</v>
      </c>
      <c r="D142" s="181">
        <f>B⓵_マスタ登録!$F$108</f>
        <v>701</v>
      </c>
      <c r="E142" s="182"/>
      <c r="F142" s="181" t="str">
        <f>B⓵_マスタ登録!$H$60</f>
        <v>予定売上原価</v>
      </c>
      <c r="G142" s="194"/>
      <c r="H142" s="182"/>
      <c r="I142" s="181" t="str">
        <f>B⓵_マスタ登録!$F$144</f>
        <v>調整組織</v>
      </c>
      <c r="J142" s="182"/>
      <c r="K142" s="287">
        <f>'B②-1_【営業部】入力画面'!$P$55</f>
        <v>-12084</v>
      </c>
      <c r="L142" s="288"/>
      <c r="M142" s="289"/>
      <c r="N142" s="80" t="s">
        <v>484</v>
      </c>
      <c r="O142" s="43">
        <f>B⓵_マスタ登録!$F$36</f>
        <v>199</v>
      </c>
      <c r="P142" s="181" t="str">
        <f>B⓵_マスタ登録!$G$36</f>
        <v>仮勘定</v>
      </c>
      <c r="Q142" s="182"/>
      <c r="R142" s="43" t="str">
        <f>B⓵_マスタ登録!$F$144</f>
        <v>調整組織</v>
      </c>
      <c r="S142" s="290">
        <f>K142</f>
        <v>-12084</v>
      </c>
      <c r="T142" s="291"/>
      <c r="U142" s="49" t="s">
        <v>485</v>
      </c>
    </row>
    <row r="143" spans="2:21" ht="22.5" x14ac:dyDescent="0.55000000000000004">
      <c r="B143" s="14"/>
      <c r="C143" s="15"/>
      <c r="D143" s="15"/>
      <c r="E143" s="15"/>
      <c r="F143" s="15"/>
      <c r="G143" s="15"/>
      <c r="H143" s="15"/>
      <c r="I143" s="15"/>
      <c r="J143" s="15"/>
      <c r="K143" s="15"/>
      <c r="L143" s="15"/>
      <c r="M143" s="15"/>
      <c r="N143" s="15"/>
      <c r="O143" s="15"/>
      <c r="P143" s="15"/>
      <c r="Q143" s="15"/>
      <c r="R143" s="15"/>
      <c r="S143" s="4"/>
      <c r="T143" s="4"/>
      <c r="U143" s="49"/>
    </row>
    <row r="144" spans="2:21" ht="23" thickBot="1" x14ac:dyDescent="0.6">
      <c r="B144" s="47" t="s">
        <v>319</v>
      </c>
      <c r="C144" s="15"/>
      <c r="D144" s="15"/>
      <c r="E144" s="15"/>
      <c r="F144" s="15"/>
      <c r="G144" s="15"/>
      <c r="H144" s="15"/>
      <c r="I144" s="15"/>
      <c r="J144" s="15"/>
      <c r="K144" s="15"/>
      <c r="L144" s="15"/>
      <c r="M144" s="15"/>
      <c r="N144" s="15"/>
      <c r="O144" s="15"/>
      <c r="P144" s="15"/>
      <c r="Q144" s="15"/>
      <c r="R144" s="15"/>
      <c r="S144" s="4"/>
      <c r="T144" s="4"/>
      <c r="U144" s="49"/>
    </row>
    <row r="145" spans="2:21" ht="23" thickBot="1" x14ac:dyDescent="0.6">
      <c r="B145" s="92" t="s">
        <v>341</v>
      </c>
      <c r="C145" s="78">
        <v>44592</v>
      </c>
      <c r="D145" s="181">
        <f>B⓵_マスタ登録!$F$36</f>
        <v>199</v>
      </c>
      <c r="E145" s="182"/>
      <c r="F145" s="181" t="str">
        <f>B⓵_マスタ登録!$H$60</f>
        <v>予定売上原価</v>
      </c>
      <c r="G145" s="194"/>
      <c r="H145" s="182"/>
      <c r="I145" s="181" t="str">
        <f>B⓵_マスタ登録!$F$141</f>
        <v>営業部</v>
      </c>
      <c r="J145" s="182"/>
      <c r="K145" s="292">
        <f>'B②-1_【営業部】入力画面'!$Q$51</f>
        <v>13281</v>
      </c>
      <c r="L145" s="293"/>
      <c r="M145" s="294"/>
      <c r="N145" s="80" t="s">
        <v>484</v>
      </c>
      <c r="O145" s="43">
        <f>B⓵_マスタ登録!$F$36</f>
        <v>199</v>
      </c>
      <c r="P145" s="181" t="str">
        <f>B⓵_マスタ登録!$G$36</f>
        <v>仮勘定</v>
      </c>
      <c r="Q145" s="182"/>
      <c r="R145" s="43" t="str">
        <f>B⓵_マスタ登録!$F$141</f>
        <v>営業部</v>
      </c>
      <c r="S145" s="295">
        <f>K145</f>
        <v>13281</v>
      </c>
      <c r="T145" s="296"/>
      <c r="U145" s="49" t="s">
        <v>485</v>
      </c>
    </row>
    <row r="146" spans="2:21" ht="23" thickBot="1" x14ac:dyDescent="0.6">
      <c r="B146" s="47" t="s">
        <v>319</v>
      </c>
      <c r="C146" s="94"/>
      <c r="D146" s="94"/>
      <c r="E146" s="94"/>
      <c r="F146" s="94"/>
      <c r="G146" s="94"/>
      <c r="H146" s="94"/>
      <c r="I146" s="94"/>
      <c r="J146" s="94"/>
      <c r="K146" s="95"/>
      <c r="L146" s="95"/>
      <c r="M146" s="95"/>
      <c r="N146" s="48"/>
      <c r="O146" s="94"/>
      <c r="P146" s="94"/>
      <c r="Q146" s="94"/>
      <c r="R146" s="94"/>
      <c r="S146" s="98"/>
      <c r="T146" s="98"/>
      <c r="U146" s="49"/>
    </row>
    <row r="147" spans="2:21" ht="23" thickBot="1" x14ac:dyDescent="0.6">
      <c r="B147" s="92" t="s">
        <v>342</v>
      </c>
      <c r="C147" s="78">
        <f>C145</f>
        <v>44592</v>
      </c>
      <c r="D147" s="181">
        <f>B⓵_マスタ登録!$F$108</f>
        <v>701</v>
      </c>
      <c r="E147" s="182"/>
      <c r="F147" s="181" t="str">
        <f>B⓵_マスタ登録!$H$60</f>
        <v>予定売上原価</v>
      </c>
      <c r="G147" s="194"/>
      <c r="H147" s="182"/>
      <c r="I147" s="181" t="str">
        <f>B⓵_マスタ登録!$F$144</f>
        <v>調整組織</v>
      </c>
      <c r="J147" s="182"/>
      <c r="K147" s="287">
        <f>'B②-1_【営業部】入力画面'!$Q$55</f>
        <v>-13281</v>
      </c>
      <c r="L147" s="288"/>
      <c r="M147" s="289"/>
      <c r="N147" s="80" t="s">
        <v>484</v>
      </c>
      <c r="O147" s="43">
        <f>B⓵_マスタ登録!$F$36</f>
        <v>199</v>
      </c>
      <c r="P147" s="181" t="str">
        <f>B⓵_マスタ登録!$G$36</f>
        <v>仮勘定</v>
      </c>
      <c r="Q147" s="182"/>
      <c r="R147" s="43" t="str">
        <f>B⓵_マスタ登録!$F$144</f>
        <v>調整組織</v>
      </c>
      <c r="S147" s="290">
        <f>K147</f>
        <v>-13281</v>
      </c>
      <c r="T147" s="291"/>
      <c r="U147" s="49" t="s">
        <v>485</v>
      </c>
    </row>
    <row r="148" spans="2:21" ht="22.5" x14ac:dyDescent="0.55000000000000004">
      <c r="B148" s="14"/>
      <c r="C148" s="15"/>
      <c r="D148" s="15"/>
      <c r="E148" s="15"/>
      <c r="F148" s="15"/>
      <c r="G148" s="15"/>
      <c r="H148" s="15"/>
      <c r="I148" s="15"/>
      <c r="J148" s="15"/>
      <c r="K148" s="15"/>
      <c r="L148" s="15"/>
      <c r="M148" s="15"/>
      <c r="N148" s="15"/>
      <c r="O148" s="15"/>
      <c r="P148" s="15"/>
      <c r="Q148" s="15"/>
      <c r="R148" s="15"/>
      <c r="S148" s="4"/>
      <c r="T148" s="4"/>
      <c r="U148" s="49"/>
    </row>
    <row r="149" spans="2:21" ht="23" thickBot="1" x14ac:dyDescent="0.6">
      <c r="B149" s="47" t="s">
        <v>319</v>
      </c>
      <c r="C149" s="15"/>
      <c r="D149" s="15"/>
      <c r="E149" s="15"/>
      <c r="F149" s="15"/>
      <c r="G149" s="15"/>
      <c r="H149" s="15"/>
      <c r="I149" s="15"/>
      <c r="J149" s="15"/>
      <c r="K149" s="15"/>
      <c r="L149" s="15"/>
      <c r="M149" s="15"/>
      <c r="N149" s="15"/>
      <c r="O149" s="15"/>
      <c r="P149" s="15"/>
      <c r="Q149" s="15"/>
      <c r="R149" s="15"/>
      <c r="S149" s="4"/>
      <c r="T149" s="4"/>
      <c r="U149" s="49"/>
    </row>
    <row r="150" spans="2:21" ht="23" thickBot="1" x14ac:dyDescent="0.6">
      <c r="B150" s="92" t="s">
        <v>343</v>
      </c>
      <c r="C150" s="78">
        <v>44620</v>
      </c>
      <c r="D150" s="181">
        <f>B⓵_マスタ登録!$F$36</f>
        <v>199</v>
      </c>
      <c r="E150" s="182"/>
      <c r="F150" s="181" t="str">
        <f>B⓵_マスタ登録!$H$60</f>
        <v>予定売上原価</v>
      </c>
      <c r="G150" s="194"/>
      <c r="H150" s="182"/>
      <c r="I150" s="181" t="str">
        <f>B⓵_マスタ登録!$F$141</f>
        <v>営業部</v>
      </c>
      <c r="J150" s="182"/>
      <c r="K150" s="292">
        <f>'B②-1_【営業部】入力画面'!$R$51</f>
        <v>14592</v>
      </c>
      <c r="L150" s="293"/>
      <c r="M150" s="294"/>
      <c r="N150" s="80" t="s">
        <v>484</v>
      </c>
      <c r="O150" s="43">
        <f>B⓵_マスタ登録!$F$36</f>
        <v>199</v>
      </c>
      <c r="P150" s="181" t="str">
        <f>B⓵_マスタ登録!$G$36</f>
        <v>仮勘定</v>
      </c>
      <c r="Q150" s="182"/>
      <c r="R150" s="43" t="str">
        <f>B⓵_マスタ登録!$F$141</f>
        <v>営業部</v>
      </c>
      <c r="S150" s="295">
        <f>K150</f>
        <v>14592</v>
      </c>
      <c r="T150" s="296"/>
      <c r="U150" s="49" t="s">
        <v>485</v>
      </c>
    </row>
    <row r="151" spans="2:21" ht="23" thickBot="1" x14ac:dyDescent="0.6">
      <c r="B151" s="47" t="s">
        <v>319</v>
      </c>
      <c r="C151" s="94"/>
      <c r="D151" s="94"/>
      <c r="E151" s="94"/>
      <c r="F151" s="94"/>
      <c r="G151" s="94"/>
      <c r="H151" s="94"/>
      <c r="I151" s="94"/>
      <c r="J151" s="94"/>
      <c r="K151" s="95"/>
      <c r="L151" s="95"/>
      <c r="M151" s="95"/>
      <c r="N151" s="48"/>
      <c r="O151" s="94"/>
      <c r="P151" s="94"/>
      <c r="Q151" s="94"/>
      <c r="R151" s="94"/>
      <c r="S151" s="98"/>
      <c r="T151" s="98"/>
      <c r="U151" s="49"/>
    </row>
    <row r="152" spans="2:21" ht="23" thickBot="1" x14ac:dyDescent="0.6">
      <c r="B152" s="92" t="s">
        <v>344</v>
      </c>
      <c r="C152" s="78">
        <f>C150</f>
        <v>44620</v>
      </c>
      <c r="D152" s="181">
        <f>B⓵_マスタ登録!$F$108</f>
        <v>701</v>
      </c>
      <c r="E152" s="182"/>
      <c r="F152" s="181" t="str">
        <f>B⓵_マスタ登録!$H$60</f>
        <v>予定売上原価</v>
      </c>
      <c r="G152" s="194"/>
      <c r="H152" s="182"/>
      <c r="I152" s="181" t="str">
        <f>B⓵_マスタ登録!$F$144</f>
        <v>調整組織</v>
      </c>
      <c r="J152" s="182"/>
      <c r="K152" s="287">
        <f>'B②-1_【営業部】入力画面'!$R$55</f>
        <v>-14592</v>
      </c>
      <c r="L152" s="288"/>
      <c r="M152" s="289"/>
      <c r="N152" s="80" t="s">
        <v>484</v>
      </c>
      <c r="O152" s="43">
        <f>B⓵_マスタ登録!$F$36</f>
        <v>199</v>
      </c>
      <c r="P152" s="181" t="str">
        <f>B⓵_マスタ登録!$G$36</f>
        <v>仮勘定</v>
      </c>
      <c r="Q152" s="182"/>
      <c r="R152" s="43" t="str">
        <f>B⓵_マスタ登録!$F$144</f>
        <v>調整組織</v>
      </c>
      <c r="S152" s="290">
        <f>K152</f>
        <v>-14592</v>
      </c>
      <c r="T152" s="291"/>
      <c r="U152" s="49" t="s">
        <v>485</v>
      </c>
    </row>
    <row r="153" spans="2:21" ht="22.5" x14ac:dyDescent="0.55000000000000004">
      <c r="B153" s="14"/>
      <c r="C153" s="15"/>
      <c r="D153" s="15"/>
      <c r="E153" s="15"/>
      <c r="F153" s="15"/>
      <c r="G153" s="15"/>
      <c r="H153" s="15"/>
      <c r="I153" s="15"/>
      <c r="J153" s="15"/>
      <c r="K153" s="15"/>
      <c r="L153" s="15"/>
      <c r="M153" s="15"/>
      <c r="N153" s="15"/>
      <c r="O153" s="15"/>
      <c r="P153" s="15"/>
      <c r="Q153" s="15"/>
      <c r="R153" s="15"/>
      <c r="S153" s="4"/>
      <c r="T153" s="4"/>
      <c r="U153" s="49"/>
    </row>
    <row r="154" spans="2:21" ht="23" thickBot="1" x14ac:dyDescent="0.6">
      <c r="B154" s="47" t="s">
        <v>319</v>
      </c>
      <c r="C154" s="15"/>
      <c r="D154" s="15"/>
      <c r="E154" s="15"/>
      <c r="F154" s="15"/>
      <c r="G154" s="15"/>
      <c r="H154" s="15"/>
      <c r="I154" s="15"/>
      <c r="J154" s="15"/>
      <c r="K154" s="15"/>
      <c r="L154" s="15"/>
      <c r="M154" s="15"/>
      <c r="N154" s="15"/>
      <c r="O154" s="15"/>
      <c r="P154" s="15"/>
      <c r="Q154" s="15"/>
      <c r="R154" s="15"/>
      <c r="S154" s="4"/>
      <c r="T154" s="4"/>
      <c r="U154" s="49"/>
    </row>
    <row r="155" spans="2:21" ht="23" thickBot="1" x14ac:dyDescent="0.6">
      <c r="B155" s="92" t="s">
        <v>345</v>
      </c>
      <c r="C155" s="78">
        <v>44651</v>
      </c>
      <c r="D155" s="181">
        <f>B⓵_マスタ登録!$F$36</f>
        <v>199</v>
      </c>
      <c r="E155" s="182"/>
      <c r="F155" s="181" t="str">
        <f>B⓵_マスタ登録!$H$60</f>
        <v>予定売上原価</v>
      </c>
      <c r="G155" s="194"/>
      <c r="H155" s="182"/>
      <c r="I155" s="181" t="str">
        <f>B⓵_マスタ登録!$F$141</f>
        <v>営業部</v>
      </c>
      <c r="J155" s="182"/>
      <c r="K155" s="292">
        <f>'B②-1_【営業部】入力画面'!$S$51</f>
        <v>16017</v>
      </c>
      <c r="L155" s="293"/>
      <c r="M155" s="294"/>
      <c r="N155" s="80" t="s">
        <v>484</v>
      </c>
      <c r="O155" s="43">
        <f>B⓵_マスタ登録!$F$36</f>
        <v>199</v>
      </c>
      <c r="P155" s="181" t="str">
        <f>B⓵_マスタ登録!$G$36</f>
        <v>仮勘定</v>
      </c>
      <c r="Q155" s="182"/>
      <c r="R155" s="43" t="str">
        <f>B⓵_マスタ登録!$F$141</f>
        <v>営業部</v>
      </c>
      <c r="S155" s="295">
        <f>K155</f>
        <v>16017</v>
      </c>
      <c r="T155" s="296"/>
      <c r="U155" s="49" t="s">
        <v>485</v>
      </c>
    </row>
    <row r="156" spans="2:21" ht="23" thickBot="1" x14ac:dyDescent="0.6">
      <c r="B156" s="47" t="s">
        <v>319</v>
      </c>
      <c r="C156" s="94"/>
      <c r="D156" s="94"/>
      <c r="E156" s="94"/>
      <c r="F156" s="94"/>
      <c r="G156" s="94"/>
      <c r="H156" s="94"/>
      <c r="I156" s="94"/>
      <c r="J156" s="94"/>
      <c r="K156" s="95"/>
      <c r="L156" s="95"/>
      <c r="M156" s="95"/>
      <c r="N156" s="48"/>
      <c r="O156" s="94"/>
      <c r="P156" s="94"/>
      <c r="Q156" s="94"/>
      <c r="R156" s="94"/>
      <c r="S156" s="98"/>
      <c r="T156" s="98"/>
      <c r="U156" s="49"/>
    </row>
    <row r="157" spans="2:21" ht="23" thickBot="1" x14ac:dyDescent="0.6">
      <c r="B157" s="92" t="s">
        <v>346</v>
      </c>
      <c r="C157" s="78">
        <f>C155</f>
        <v>44651</v>
      </c>
      <c r="D157" s="181">
        <f>B⓵_マスタ登録!$F$108</f>
        <v>701</v>
      </c>
      <c r="E157" s="182"/>
      <c r="F157" s="181" t="str">
        <f>B⓵_マスタ登録!$H$60</f>
        <v>予定売上原価</v>
      </c>
      <c r="G157" s="194"/>
      <c r="H157" s="182"/>
      <c r="I157" s="181" t="str">
        <f>B⓵_マスタ登録!$F$144</f>
        <v>調整組織</v>
      </c>
      <c r="J157" s="182"/>
      <c r="K157" s="287">
        <f>'B②-1_【営業部】入力画面'!$S$55</f>
        <v>-16017</v>
      </c>
      <c r="L157" s="288"/>
      <c r="M157" s="289"/>
      <c r="N157" s="80" t="s">
        <v>484</v>
      </c>
      <c r="O157" s="43">
        <f>B⓵_マスタ登録!$F$36</f>
        <v>199</v>
      </c>
      <c r="P157" s="181" t="str">
        <f>B⓵_マスタ登録!$G$36</f>
        <v>仮勘定</v>
      </c>
      <c r="Q157" s="182"/>
      <c r="R157" s="43" t="str">
        <f>B⓵_マスタ登録!$F$144</f>
        <v>調整組織</v>
      </c>
      <c r="S157" s="290">
        <f>K157</f>
        <v>-16017</v>
      </c>
      <c r="T157" s="291"/>
      <c r="U157" s="49" t="s">
        <v>485</v>
      </c>
    </row>
    <row r="158" spans="2:21" x14ac:dyDescent="0.55000000000000004">
      <c r="B158" s="14"/>
      <c r="C158" s="15"/>
      <c r="D158" s="15"/>
      <c r="E158" s="15"/>
      <c r="F158" s="15"/>
      <c r="G158" s="15"/>
      <c r="H158" s="15"/>
      <c r="I158" s="15"/>
      <c r="J158" s="15"/>
      <c r="K158" s="15"/>
      <c r="L158" s="15"/>
      <c r="M158" s="15"/>
      <c r="N158" s="15"/>
      <c r="O158" s="15"/>
      <c r="P158" s="15"/>
      <c r="Q158" s="15"/>
      <c r="R158" s="15"/>
      <c r="S158" s="15"/>
      <c r="T158" s="15"/>
      <c r="U158" s="16"/>
    </row>
    <row r="159" spans="2:21" x14ac:dyDescent="0.55000000000000004">
      <c r="B159" s="14"/>
      <c r="C159" s="15"/>
      <c r="D159" s="15"/>
      <c r="E159" s="15"/>
      <c r="F159" s="15"/>
      <c r="G159" s="15"/>
      <c r="H159" s="15"/>
      <c r="I159" s="15"/>
      <c r="J159" s="15"/>
      <c r="K159" s="15"/>
      <c r="L159" s="15"/>
      <c r="M159" s="15"/>
      <c r="N159" s="15"/>
      <c r="O159" s="15"/>
      <c r="P159" s="15"/>
      <c r="Q159" s="15"/>
      <c r="R159" s="15"/>
      <c r="S159" s="15"/>
      <c r="T159" s="15"/>
      <c r="U159" s="16"/>
    </row>
    <row r="160" spans="2:21" x14ac:dyDescent="0.55000000000000004">
      <c r="B160" s="14"/>
      <c r="C160" s="15"/>
      <c r="D160" s="15"/>
      <c r="E160" s="15"/>
      <c r="F160" s="15"/>
      <c r="G160" s="15"/>
      <c r="H160" s="15"/>
      <c r="I160" s="15"/>
      <c r="J160" s="15"/>
      <c r="K160" s="15"/>
      <c r="L160" s="15"/>
      <c r="M160" s="15"/>
      <c r="N160" s="15"/>
      <c r="O160" s="15"/>
      <c r="P160" s="15"/>
      <c r="Q160" s="15"/>
      <c r="R160" s="15"/>
      <c r="S160" s="15"/>
      <c r="T160" s="15"/>
      <c r="U160" s="16"/>
    </row>
    <row r="161" spans="2:21" x14ac:dyDescent="0.55000000000000004">
      <c r="B161" s="14"/>
      <c r="C161" s="15"/>
      <c r="D161" s="15"/>
      <c r="E161" s="15"/>
      <c r="F161" s="15"/>
      <c r="G161" s="15"/>
      <c r="H161" s="15"/>
      <c r="I161" s="15"/>
      <c r="J161" s="15"/>
      <c r="K161" s="15"/>
      <c r="L161" s="15"/>
      <c r="M161" s="15"/>
      <c r="N161" s="15"/>
      <c r="O161" s="15"/>
      <c r="P161" s="15"/>
      <c r="Q161" s="15"/>
      <c r="R161" s="15"/>
      <c r="S161" s="15"/>
      <c r="T161" s="15"/>
      <c r="U161" s="16"/>
    </row>
    <row r="162" spans="2:21" ht="22.5" x14ac:dyDescent="0.55000000000000004">
      <c r="B162" s="47" t="s">
        <v>391</v>
      </c>
      <c r="C162" s="15"/>
      <c r="D162" s="15"/>
      <c r="E162" s="15"/>
      <c r="F162" s="15"/>
      <c r="G162" s="15"/>
      <c r="H162" s="15"/>
      <c r="I162" s="15"/>
      <c r="J162" s="15"/>
      <c r="K162" s="15"/>
      <c r="L162" s="15"/>
      <c r="M162" s="15"/>
      <c r="N162" s="15"/>
      <c r="O162" s="15"/>
      <c r="P162" s="15"/>
      <c r="Q162" s="15"/>
      <c r="R162" s="15"/>
      <c r="S162" s="15"/>
      <c r="T162" s="15"/>
      <c r="U162" s="16"/>
    </row>
    <row r="163" spans="2:21" x14ac:dyDescent="0.55000000000000004">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47" t="s">
        <v>319</v>
      </c>
      <c r="C164" s="15"/>
      <c r="D164" s="15"/>
      <c r="E164" s="15"/>
      <c r="F164" s="15"/>
      <c r="G164" s="15"/>
      <c r="H164" s="15"/>
      <c r="I164" s="15"/>
      <c r="J164" s="15"/>
      <c r="K164" s="15"/>
      <c r="L164" s="15"/>
      <c r="M164" s="15"/>
      <c r="N164" s="15"/>
      <c r="O164" s="15"/>
      <c r="P164" s="15"/>
      <c r="Q164" s="15"/>
      <c r="R164" s="15"/>
      <c r="S164" s="15"/>
      <c r="T164" s="15"/>
      <c r="U164" s="49"/>
    </row>
    <row r="165" spans="2:21" ht="23" thickBot="1" x14ac:dyDescent="0.6">
      <c r="B165" s="92" t="s">
        <v>321</v>
      </c>
      <c r="C165" s="78">
        <v>44316</v>
      </c>
      <c r="D165" s="181">
        <f>B⓵_マスタ登録!$J$76</f>
        <v>512</v>
      </c>
      <c r="E165" s="182"/>
      <c r="F165" s="181" t="str">
        <f>B⓵_マスタ登録!$K$76</f>
        <v>販促費（変動費）</v>
      </c>
      <c r="G165" s="194"/>
      <c r="H165" s="182"/>
      <c r="I165" s="181" t="str">
        <f>B⓵_マスタ登録!$F$141</f>
        <v>営業部</v>
      </c>
      <c r="J165" s="182"/>
      <c r="K165" s="292">
        <f>'B②-1_【営業部】入力画面'!N$61</f>
        <v>950</v>
      </c>
      <c r="L165" s="293"/>
      <c r="M165" s="294"/>
      <c r="N165" s="80" t="s">
        <v>484</v>
      </c>
      <c r="O165" s="43">
        <f>B⓵_マスタ登録!$F$36</f>
        <v>199</v>
      </c>
      <c r="P165" s="181" t="str">
        <f>B⓵_マスタ登録!$G$36</f>
        <v>仮勘定</v>
      </c>
      <c r="Q165" s="182"/>
      <c r="R165" s="43" t="str">
        <f>B⓵_マスタ登録!$F$141</f>
        <v>営業部</v>
      </c>
      <c r="S165" s="290">
        <f>K165</f>
        <v>950</v>
      </c>
      <c r="T165" s="291"/>
      <c r="U165" s="49" t="s">
        <v>485</v>
      </c>
    </row>
    <row r="166" spans="2:21" ht="22.5" x14ac:dyDescent="0.55000000000000004">
      <c r="B166" s="14"/>
      <c r="C166" s="15"/>
      <c r="D166" s="15"/>
      <c r="E166" s="15"/>
      <c r="F166" s="15"/>
      <c r="G166" s="15"/>
      <c r="H166" s="15"/>
      <c r="I166" s="15"/>
      <c r="J166" s="15"/>
      <c r="K166" s="15"/>
      <c r="L166" s="15"/>
      <c r="M166" s="15"/>
      <c r="N166" s="15"/>
      <c r="O166" s="15"/>
      <c r="P166" s="15"/>
      <c r="Q166" s="15"/>
      <c r="R166" s="15"/>
      <c r="S166" s="15"/>
      <c r="T166" s="15"/>
      <c r="U166" s="49"/>
    </row>
    <row r="167" spans="2:21" ht="23" thickBot="1" x14ac:dyDescent="0.6">
      <c r="B167" s="47" t="s">
        <v>319</v>
      </c>
      <c r="C167" s="15"/>
      <c r="D167" s="15"/>
      <c r="E167" s="15"/>
      <c r="F167" s="15"/>
      <c r="G167" s="15"/>
      <c r="H167" s="15"/>
      <c r="I167" s="15"/>
      <c r="J167" s="15"/>
      <c r="K167" s="15"/>
      <c r="L167" s="15"/>
      <c r="M167" s="15"/>
      <c r="N167" s="15"/>
      <c r="O167" s="15"/>
      <c r="P167" s="15"/>
      <c r="Q167" s="15"/>
      <c r="R167" s="15"/>
      <c r="S167" s="15"/>
      <c r="T167" s="15"/>
      <c r="U167" s="49"/>
    </row>
    <row r="168" spans="2:21" ht="23" thickBot="1" x14ac:dyDescent="0.6">
      <c r="B168" s="92" t="s">
        <v>325</v>
      </c>
      <c r="C168" s="78">
        <v>44347</v>
      </c>
      <c r="D168" s="181">
        <f>B⓵_マスタ登録!$J$76</f>
        <v>512</v>
      </c>
      <c r="E168" s="182"/>
      <c r="F168" s="181" t="str">
        <f>B⓵_マスタ登録!$K$76</f>
        <v>販促費（変動費）</v>
      </c>
      <c r="G168" s="194"/>
      <c r="H168" s="182"/>
      <c r="I168" s="181" t="str">
        <f>B⓵_マスタ登録!$F$141</f>
        <v>営業部</v>
      </c>
      <c r="J168" s="182"/>
      <c r="K168" s="292">
        <f>'B②-1_【営業部】入力画面'!O$61</f>
        <v>1045</v>
      </c>
      <c r="L168" s="293"/>
      <c r="M168" s="294"/>
      <c r="N168" s="80" t="s">
        <v>484</v>
      </c>
      <c r="O168" s="43">
        <f>B⓵_マスタ登録!$F$36</f>
        <v>199</v>
      </c>
      <c r="P168" s="181" t="str">
        <f>B⓵_マスタ登録!$G$36</f>
        <v>仮勘定</v>
      </c>
      <c r="Q168" s="182"/>
      <c r="R168" s="43" t="str">
        <f>B⓵_マスタ登録!$F$141</f>
        <v>営業部</v>
      </c>
      <c r="S168" s="290">
        <f>K168</f>
        <v>1045</v>
      </c>
      <c r="T168" s="291"/>
      <c r="U168" s="49" t="s">
        <v>485</v>
      </c>
    </row>
    <row r="169" spans="2:21" ht="22.5" x14ac:dyDescent="0.55000000000000004">
      <c r="B169" s="14"/>
      <c r="C169" s="15"/>
      <c r="D169" s="15"/>
      <c r="E169" s="15"/>
      <c r="F169" s="15"/>
      <c r="G169" s="15"/>
      <c r="H169" s="15"/>
      <c r="I169" s="15"/>
      <c r="J169" s="15"/>
      <c r="K169" s="15"/>
      <c r="L169" s="15"/>
      <c r="M169" s="15"/>
      <c r="N169" s="15"/>
      <c r="O169" s="15"/>
      <c r="P169" s="15"/>
      <c r="Q169" s="15"/>
      <c r="R169" s="15"/>
      <c r="S169" s="15"/>
      <c r="T169" s="15"/>
      <c r="U169" s="49"/>
    </row>
    <row r="170" spans="2:21" ht="23" thickBot="1" x14ac:dyDescent="0.6">
      <c r="B170" s="47" t="s">
        <v>319</v>
      </c>
      <c r="C170" s="15"/>
      <c r="D170" s="15"/>
      <c r="E170" s="15"/>
      <c r="F170" s="15"/>
      <c r="G170" s="15"/>
      <c r="H170" s="15"/>
      <c r="I170" s="15"/>
      <c r="J170" s="15"/>
      <c r="K170" s="15"/>
      <c r="L170" s="15"/>
      <c r="M170" s="15"/>
      <c r="N170" s="15"/>
      <c r="O170" s="15"/>
      <c r="P170" s="15"/>
      <c r="Q170" s="15"/>
      <c r="R170" s="15"/>
      <c r="S170" s="15"/>
      <c r="T170" s="15"/>
      <c r="U170" s="49"/>
    </row>
    <row r="171" spans="2:21" ht="23" thickBot="1" x14ac:dyDescent="0.6">
      <c r="B171" s="92" t="s">
        <v>327</v>
      </c>
      <c r="C171" s="78">
        <v>44377</v>
      </c>
      <c r="D171" s="181">
        <f>B⓵_マスタ登録!$J$76</f>
        <v>512</v>
      </c>
      <c r="E171" s="182"/>
      <c r="F171" s="181" t="str">
        <f>B⓵_マスタ登録!$K$76</f>
        <v>販促費（変動費）</v>
      </c>
      <c r="G171" s="194"/>
      <c r="H171" s="182"/>
      <c r="I171" s="181" t="str">
        <f>B⓵_マスタ登録!$F$141</f>
        <v>営業部</v>
      </c>
      <c r="J171" s="182"/>
      <c r="K171" s="292">
        <f>'B②-1_【営業部】入力画面'!P$61</f>
        <v>1150</v>
      </c>
      <c r="L171" s="293"/>
      <c r="M171" s="294"/>
      <c r="N171" s="80" t="s">
        <v>484</v>
      </c>
      <c r="O171" s="43">
        <f>B⓵_マスタ登録!$F$36</f>
        <v>199</v>
      </c>
      <c r="P171" s="181" t="str">
        <f>B⓵_マスタ登録!$G$36</f>
        <v>仮勘定</v>
      </c>
      <c r="Q171" s="182"/>
      <c r="R171" s="43" t="str">
        <f>B⓵_マスタ登録!$F$141</f>
        <v>営業部</v>
      </c>
      <c r="S171" s="290">
        <f>K171</f>
        <v>1150</v>
      </c>
      <c r="T171" s="291"/>
      <c r="U171" s="49" t="s">
        <v>485</v>
      </c>
    </row>
    <row r="172" spans="2:21" ht="22.5" x14ac:dyDescent="0.55000000000000004">
      <c r="B172" s="14"/>
      <c r="C172" s="15"/>
      <c r="D172" s="15"/>
      <c r="E172" s="15"/>
      <c r="F172" s="15"/>
      <c r="G172" s="15"/>
      <c r="H172" s="15"/>
      <c r="I172" s="15"/>
      <c r="J172" s="15"/>
      <c r="K172" s="15"/>
      <c r="L172" s="15"/>
      <c r="M172" s="15"/>
      <c r="N172" s="15"/>
      <c r="O172" s="15"/>
      <c r="P172" s="15"/>
      <c r="Q172" s="15"/>
      <c r="R172" s="15"/>
      <c r="S172" s="15"/>
      <c r="T172" s="15"/>
      <c r="U172" s="49"/>
    </row>
    <row r="173" spans="2:21" ht="23" thickBot="1" x14ac:dyDescent="0.6">
      <c r="B173" s="47" t="s">
        <v>319</v>
      </c>
      <c r="C173" s="15"/>
      <c r="D173" s="15"/>
      <c r="E173" s="15"/>
      <c r="F173" s="15"/>
      <c r="G173" s="15"/>
      <c r="H173" s="15"/>
      <c r="I173" s="15"/>
      <c r="J173" s="15"/>
      <c r="K173" s="15"/>
      <c r="L173" s="15"/>
      <c r="M173" s="15"/>
      <c r="N173" s="15"/>
      <c r="O173" s="15"/>
      <c r="P173" s="15"/>
      <c r="Q173" s="15"/>
      <c r="R173" s="15"/>
      <c r="S173" s="15"/>
      <c r="T173" s="15"/>
      <c r="U173" s="49"/>
    </row>
    <row r="174" spans="2:21" ht="23" thickBot="1" x14ac:dyDescent="0.6">
      <c r="B174" s="92" t="s">
        <v>329</v>
      </c>
      <c r="C174" s="78">
        <v>44408</v>
      </c>
      <c r="D174" s="181">
        <f>B⓵_マスタ登録!$J$76</f>
        <v>512</v>
      </c>
      <c r="E174" s="182"/>
      <c r="F174" s="181" t="str">
        <f>B⓵_マスタ登録!$K$76</f>
        <v>販促費（変動費）</v>
      </c>
      <c r="G174" s="194"/>
      <c r="H174" s="182"/>
      <c r="I174" s="181" t="str">
        <f>B⓵_マスタ登録!$F$141</f>
        <v>営業部</v>
      </c>
      <c r="J174" s="182"/>
      <c r="K174" s="292">
        <f>'B②-1_【営業部】入力画面'!Q$61</f>
        <v>1264</v>
      </c>
      <c r="L174" s="293"/>
      <c r="M174" s="294"/>
      <c r="N174" s="80" t="s">
        <v>484</v>
      </c>
      <c r="O174" s="43">
        <f>B⓵_マスタ登録!$F$36</f>
        <v>199</v>
      </c>
      <c r="P174" s="181" t="str">
        <f>B⓵_マスタ登録!$G$36</f>
        <v>仮勘定</v>
      </c>
      <c r="Q174" s="182"/>
      <c r="R174" s="43" t="str">
        <f>B⓵_マスタ登録!$F$141</f>
        <v>営業部</v>
      </c>
      <c r="S174" s="290">
        <f>K174</f>
        <v>1264</v>
      </c>
      <c r="T174" s="291"/>
      <c r="U174" s="49" t="s">
        <v>485</v>
      </c>
    </row>
    <row r="175" spans="2:21" ht="22.5" x14ac:dyDescent="0.55000000000000004">
      <c r="B175" s="14"/>
      <c r="C175" s="15"/>
      <c r="D175" s="15"/>
      <c r="E175" s="15"/>
      <c r="F175" s="15"/>
      <c r="G175" s="15"/>
      <c r="H175" s="15"/>
      <c r="I175" s="15"/>
      <c r="J175" s="15"/>
      <c r="K175" s="15"/>
      <c r="L175" s="15"/>
      <c r="M175" s="15"/>
      <c r="N175" s="15"/>
      <c r="O175" s="15"/>
      <c r="P175" s="15"/>
      <c r="Q175" s="15"/>
      <c r="R175" s="15"/>
      <c r="S175" s="15"/>
      <c r="T175" s="15"/>
      <c r="U175" s="49"/>
    </row>
    <row r="176" spans="2:21" ht="23" thickBot="1" x14ac:dyDescent="0.6">
      <c r="B176" s="47" t="s">
        <v>319</v>
      </c>
      <c r="C176" s="15"/>
      <c r="D176" s="15"/>
      <c r="E176" s="15"/>
      <c r="F176" s="15"/>
      <c r="G176" s="15"/>
      <c r="H176" s="15"/>
      <c r="I176" s="15"/>
      <c r="J176" s="15"/>
      <c r="K176" s="15"/>
      <c r="L176" s="15"/>
      <c r="M176" s="15"/>
      <c r="N176" s="15"/>
      <c r="O176" s="15"/>
      <c r="P176" s="15"/>
      <c r="Q176" s="15"/>
      <c r="R176" s="15"/>
      <c r="S176" s="15"/>
      <c r="T176" s="15"/>
      <c r="U176" s="49"/>
    </row>
    <row r="177" spans="2:21" ht="23" thickBot="1" x14ac:dyDescent="0.6">
      <c r="B177" s="92" t="s">
        <v>331</v>
      </c>
      <c r="C177" s="78">
        <v>44439</v>
      </c>
      <c r="D177" s="181">
        <f>B⓵_マスタ登録!$J$76</f>
        <v>512</v>
      </c>
      <c r="E177" s="182"/>
      <c r="F177" s="181" t="str">
        <f>B⓵_マスタ登録!$K$76</f>
        <v>販促費（変動費）</v>
      </c>
      <c r="G177" s="194"/>
      <c r="H177" s="182"/>
      <c r="I177" s="181" t="str">
        <f>B⓵_マスタ登録!$F$141</f>
        <v>営業部</v>
      </c>
      <c r="J177" s="182"/>
      <c r="K177" s="292">
        <f>'B②-1_【営業部】入力画面'!R$61</f>
        <v>1387</v>
      </c>
      <c r="L177" s="293"/>
      <c r="M177" s="294"/>
      <c r="N177" s="80" t="s">
        <v>484</v>
      </c>
      <c r="O177" s="43">
        <f>B⓵_マスタ登録!$F$36</f>
        <v>199</v>
      </c>
      <c r="P177" s="181" t="str">
        <f>B⓵_マスタ登録!$G$36</f>
        <v>仮勘定</v>
      </c>
      <c r="Q177" s="182"/>
      <c r="R177" s="43" t="str">
        <f>B⓵_マスタ登録!$F$141</f>
        <v>営業部</v>
      </c>
      <c r="S177" s="290">
        <f>K177</f>
        <v>1387</v>
      </c>
      <c r="T177" s="291"/>
      <c r="U177" s="49" t="s">
        <v>485</v>
      </c>
    </row>
    <row r="178" spans="2:21" ht="22.5" x14ac:dyDescent="0.55000000000000004">
      <c r="B178" s="14"/>
      <c r="C178" s="15"/>
      <c r="D178" s="15"/>
      <c r="E178" s="15"/>
      <c r="F178" s="15"/>
      <c r="G178" s="15"/>
      <c r="H178" s="15"/>
      <c r="I178" s="15"/>
      <c r="J178" s="15"/>
      <c r="K178" s="15"/>
      <c r="L178" s="15"/>
      <c r="M178" s="15"/>
      <c r="N178" s="15"/>
      <c r="O178" s="15"/>
      <c r="P178" s="15"/>
      <c r="Q178" s="15"/>
      <c r="R178" s="15"/>
      <c r="S178" s="4"/>
      <c r="T178" s="4"/>
      <c r="U178" s="49"/>
    </row>
    <row r="179" spans="2:21" ht="23" thickBot="1" x14ac:dyDescent="0.6">
      <c r="B179" s="47" t="s">
        <v>319</v>
      </c>
      <c r="C179" s="15"/>
      <c r="D179" s="15"/>
      <c r="E179" s="15"/>
      <c r="F179" s="15"/>
      <c r="G179" s="15"/>
      <c r="H179" s="15"/>
      <c r="I179" s="15"/>
      <c r="J179" s="15"/>
      <c r="K179" s="15"/>
      <c r="L179" s="15"/>
      <c r="M179" s="15"/>
      <c r="N179" s="15"/>
      <c r="O179" s="15"/>
      <c r="P179" s="15"/>
      <c r="Q179" s="15"/>
      <c r="R179" s="15"/>
      <c r="S179" s="4"/>
      <c r="T179" s="4"/>
      <c r="U179" s="49"/>
    </row>
    <row r="180" spans="2:21" ht="23" thickBot="1" x14ac:dyDescent="0.6">
      <c r="B180" s="92" t="s">
        <v>333</v>
      </c>
      <c r="C180" s="78">
        <v>44469</v>
      </c>
      <c r="D180" s="181">
        <f>B⓵_マスタ登録!$J$76</f>
        <v>512</v>
      </c>
      <c r="E180" s="182"/>
      <c r="F180" s="181" t="str">
        <f>B⓵_マスタ登録!$K$76</f>
        <v>販促費（変動費）</v>
      </c>
      <c r="G180" s="194"/>
      <c r="H180" s="182"/>
      <c r="I180" s="181" t="str">
        <f>B⓵_マスタ登録!$F$141</f>
        <v>営業部</v>
      </c>
      <c r="J180" s="182"/>
      <c r="K180" s="292">
        <f>'B②-1_【営業部】入力画面'!S$61</f>
        <v>1520</v>
      </c>
      <c r="L180" s="293"/>
      <c r="M180" s="294"/>
      <c r="N180" s="80" t="s">
        <v>484</v>
      </c>
      <c r="O180" s="43">
        <f>B⓵_マスタ登録!$F$36</f>
        <v>199</v>
      </c>
      <c r="P180" s="181" t="str">
        <f>B⓵_マスタ登録!$G$36</f>
        <v>仮勘定</v>
      </c>
      <c r="Q180" s="182"/>
      <c r="R180" s="43" t="str">
        <f>B⓵_マスタ登録!$F$141</f>
        <v>営業部</v>
      </c>
      <c r="S180" s="290">
        <f>K180</f>
        <v>1520</v>
      </c>
      <c r="T180" s="291"/>
      <c r="U180" s="49" t="s">
        <v>485</v>
      </c>
    </row>
    <row r="181" spans="2:21" ht="22.5" x14ac:dyDescent="0.55000000000000004">
      <c r="B181" s="14"/>
      <c r="C181" s="15"/>
      <c r="D181" s="15"/>
      <c r="E181" s="15"/>
      <c r="F181" s="15"/>
      <c r="G181" s="15"/>
      <c r="H181" s="15"/>
      <c r="I181" s="15"/>
      <c r="J181" s="15"/>
      <c r="K181" s="15"/>
      <c r="L181" s="15"/>
      <c r="M181" s="15"/>
      <c r="N181" s="15"/>
      <c r="O181" s="15"/>
      <c r="P181" s="15"/>
      <c r="Q181" s="15"/>
      <c r="R181" s="15"/>
      <c r="S181" s="4"/>
      <c r="T181" s="4"/>
      <c r="U181" s="49"/>
    </row>
    <row r="182" spans="2:21" ht="23" thickBot="1" x14ac:dyDescent="0.6">
      <c r="B182" s="47" t="s">
        <v>319</v>
      </c>
      <c r="C182" s="15"/>
      <c r="D182" s="15"/>
      <c r="E182" s="15"/>
      <c r="F182" s="15"/>
      <c r="G182" s="15"/>
      <c r="H182" s="15"/>
      <c r="I182" s="15"/>
      <c r="J182" s="15"/>
      <c r="K182" s="15"/>
      <c r="L182" s="15"/>
      <c r="M182" s="15"/>
      <c r="N182" s="15"/>
      <c r="O182" s="15"/>
      <c r="P182" s="15"/>
      <c r="Q182" s="15"/>
      <c r="R182" s="15"/>
      <c r="S182" s="4"/>
      <c r="T182" s="4"/>
      <c r="U182" s="49"/>
    </row>
    <row r="183" spans="2:21" ht="23" thickBot="1" x14ac:dyDescent="0.6">
      <c r="B183" s="92" t="s">
        <v>335</v>
      </c>
      <c r="C183" s="78">
        <v>44500</v>
      </c>
      <c r="D183" s="181">
        <f>B⓵_マスタ登録!$J$76</f>
        <v>512</v>
      </c>
      <c r="E183" s="182"/>
      <c r="F183" s="181" t="str">
        <f>B⓵_マスタ登録!$K$76</f>
        <v>販促費（変動費）</v>
      </c>
      <c r="G183" s="194"/>
      <c r="H183" s="182"/>
      <c r="I183" s="181" t="str">
        <f>B⓵_マスタ登録!$F$141</f>
        <v>営業部</v>
      </c>
      <c r="J183" s="182"/>
      <c r="K183" s="292">
        <f>'B②-1_【営業部】入力画面'!N$63</f>
        <v>1672</v>
      </c>
      <c r="L183" s="293"/>
      <c r="M183" s="294"/>
      <c r="N183" s="80" t="s">
        <v>484</v>
      </c>
      <c r="O183" s="43">
        <f>B⓵_マスタ登録!$F$36</f>
        <v>199</v>
      </c>
      <c r="P183" s="181" t="str">
        <f>B⓵_マスタ登録!$G$36</f>
        <v>仮勘定</v>
      </c>
      <c r="Q183" s="182"/>
      <c r="R183" s="43" t="str">
        <f>B⓵_マスタ登録!$F$141</f>
        <v>営業部</v>
      </c>
      <c r="S183" s="290">
        <f>K183</f>
        <v>1672</v>
      </c>
      <c r="T183" s="291"/>
      <c r="U183" s="49" t="s">
        <v>485</v>
      </c>
    </row>
    <row r="184" spans="2:21" ht="22.5" x14ac:dyDescent="0.55000000000000004">
      <c r="B184" s="14"/>
      <c r="C184" s="15"/>
      <c r="D184" s="15"/>
      <c r="E184" s="15"/>
      <c r="F184" s="15"/>
      <c r="G184" s="15"/>
      <c r="H184" s="15"/>
      <c r="I184" s="15"/>
      <c r="J184" s="15"/>
      <c r="K184" s="15"/>
      <c r="L184" s="15"/>
      <c r="M184" s="15"/>
      <c r="N184" s="15"/>
      <c r="O184" s="15"/>
      <c r="P184" s="15"/>
      <c r="Q184" s="15"/>
      <c r="R184" s="15"/>
      <c r="S184" s="4"/>
      <c r="T184" s="4"/>
      <c r="U184" s="49"/>
    </row>
    <row r="185" spans="2:21" ht="23" thickBot="1" x14ac:dyDescent="0.6">
      <c r="B185" s="47" t="s">
        <v>319</v>
      </c>
      <c r="C185" s="15"/>
      <c r="D185" s="15"/>
      <c r="E185" s="15"/>
      <c r="F185" s="15"/>
      <c r="G185" s="15"/>
      <c r="H185" s="15"/>
      <c r="I185" s="15"/>
      <c r="J185" s="15"/>
      <c r="K185" s="15"/>
      <c r="L185" s="15"/>
      <c r="M185" s="15"/>
      <c r="N185" s="15"/>
      <c r="O185" s="15"/>
      <c r="P185" s="15"/>
      <c r="Q185" s="15"/>
      <c r="R185" s="15"/>
      <c r="S185" s="4"/>
      <c r="T185" s="4"/>
      <c r="U185" s="49"/>
    </row>
    <row r="186" spans="2:21" ht="23" thickBot="1" x14ac:dyDescent="0.6">
      <c r="B186" s="92" t="s">
        <v>337</v>
      </c>
      <c r="C186" s="78">
        <v>44530</v>
      </c>
      <c r="D186" s="181">
        <f>B⓵_マスタ登録!$J$76</f>
        <v>512</v>
      </c>
      <c r="E186" s="182"/>
      <c r="F186" s="181" t="str">
        <f>B⓵_マスタ登録!$K$76</f>
        <v>販促費（変動費）</v>
      </c>
      <c r="G186" s="194"/>
      <c r="H186" s="182"/>
      <c r="I186" s="181" t="str">
        <f>B⓵_マスタ登録!$F$141</f>
        <v>営業部</v>
      </c>
      <c r="J186" s="182"/>
      <c r="K186" s="292">
        <f>'B②-1_【営業部】入力画面'!O$63</f>
        <v>1834</v>
      </c>
      <c r="L186" s="293"/>
      <c r="M186" s="294"/>
      <c r="N186" s="80" t="s">
        <v>484</v>
      </c>
      <c r="O186" s="43">
        <f>B⓵_マスタ登録!$F$36</f>
        <v>199</v>
      </c>
      <c r="P186" s="181" t="str">
        <f>B⓵_マスタ登録!$G$36</f>
        <v>仮勘定</v>
      </c>
      <c r="Q186" s="182"/>
      <c r="R186" s="43" t="str">
        <f>B⓵_マスタ登録!$F$141</f>
        <v>営業部</v>
      </c>
      <c r="S186" s="290">
        <f>K186</f>
        <v>1834</v>
      </c>
      <c r="T186" s="291"/>
      <c r="U186" s="49" t="s">
        <v>485</v>
      </c>
    </row>
    <row r="187" spans="2:21" ht="22.5" x14ac:dyDescent="0.55000000000000004">
      <c r="B187" s="14"/>
      <c r="C187" s="15"/>
      <c r="D187" s="15"/>
      <c r="E187" s="15"/>
      <c r="F187" s="15"/>
      <c r="G187" s="15"/>
      <c r="H187" s="15"/>
      <c r="I187" s="15"/>
      <c r="J187" s="15"/>
      <c r="K187" s="15"/>
      <c r="L187" s="15"/>
      <c r="M187" s="15"/>
      <c r="N187" s="15"/>
      <c r="O187" s="15"/>
      <c r="P187" s="15"/>
      <c r="Q187" s="15"/>
      <c r="R187" s="15"/>
      <c r="S187" s="4"/>
      <c r="T187" s="4"/>
      <c r="U187" s="49"/>
    </row>
    <row r="188" spans="2:21" ht="23" thickBot="1" x14ac:dyDescent="0.6">
      <c r="B188" s="47" t="s">
        <v>319</v>
      </c>
      <c r="C188" s="15"/>
      <c r="D188" s="15"/>
      <c r="E188" s="15"/>
      <c r="F188" s="15"/>
      <c r="G188" s="15"/>
      <c r="H188" s="15"/>
      <c r="I188" s="15"/>
      <c r="J188" s="15"/>
      <c r="K188" s="15"/>
      <c r="L188" s="15"/>
      <c r="M188" s="15"/>
      <c r="N188" s="15"/>
      <c r="O188" s="15"/>
      <c r="P188" s="15"/>
      <c r="Q188" s="15"/>
      <c r="R188" s="15"/>
      <c r="S188" s="4"/>
      <c r="T188" s="4"/>
      <c r="U188" s="49"/>
    </row>
    <row r="189" spans="2:21" ht="23" thickBot="1" x14ac:dyDescent="0.6">
      <c r="B189" s="92" t="s">
        <v>339</v>
      </c>
      <c r="C189" s="78">
        <v>44561</v>
      </c>
      <c r="D189" s="181">
        <f>B⓵_マスタ登録!$J$76</f>
        <v>512</v>
      </c>
      <c r="E189" s="182"/>
      <c r="F189" s="181" t="str">
        <f>B⓵_マスタ登録!$K$76</f>
        <v>販促費（変動費）</v>
      </c>
      <c r="G189" s="194"/>
      <c r="H189" s="182"/>
      <c r="I189" s="181" t="str">
        <f>B⓵_マスタ登録!$F$141</f>
        <v>営業部</v>
      </c>
      <c r="J189" s="182"/>
      <c r="K189" s="292">
        <f>'B②-1_【営業部】入力画面'!P$63</f>
        <v>2014</v>
      </c>
      <c r="L189" s="293"/>
      <c r="M189" s="294"/>
      <c r="N189" s="80" t="s">
        <v>484</v>
      </c>
      <c r="O189" s="43">
        <f>B⓵_マスタ登録!$F$36</f>
        <v>199</v>
      </c>
      <c r="P189" s="181" t="str">
        <f>B⓵_マスタ登録!$G$36</f>
        <v>仮勘定</v>
      </c>
      <c r="Q189" s="182"/>
      <c r="R189" s="43" t="str">
        <f>B⓵_マスタ登録!$F$141</f>
        <v>営業部</v>
      </c>
      <c r="S189" s="290">
        <f>K189</f>
        <v>2014</v>
      </c>
      <c r="T189" s="291"/>
      <c r="U189" s="49" t="s">
        <v>485</v>
      </c>
    </row>
    <row r="190" spans="2:21" ht="22.5" x14ac:dyDescent="0.55000000000000004">
      <c r="B190" s="14"/>
      <c r="C190" s="15"/>
      <c r="D190" s="15"/>
      <c r="E190" s="15"/>
      <c r="F190" s="15"/>
      <c r="G190" s="15"/>
      <c r="H190" s="15"/>
      <c r="I190" s="15"/>
      <c r="J190" s="15"/>
      <c r="K190" s="15"/>
      <c r="L190" s="15"/>
      <c r="M190" s="15"/>
      <c r="N190" s="15"/>
      <c r="O190" s="15"/>
      <c r="P190" s="15"/>
      <c r="Q190" s="15"/>
      <c r="R190" s="15"/>
      <c r="S190" s="4"/>
      <c r="T190" s="4"/>
      <c r="U190" s="49"/>
    </row>
    <row r="191" spans="2:21" ht="23" thickBot="1" x14ac:dyDescent="0.6">
      <c r="B191" s="47" t="s">
        <v>319</v>
      </c>
      <c r="C191" s="15"/>
      <c r="D191" s="15"/>
      <c r="E191" s="15"/>
      <c r="F191" s="15"/>
      <c r="G191" s="15"/>
      <c r="H191" s="15"/>
      <c r="I191" s="15"/>
      <c r="J191" s="15"/>
      <c r="K191" s="15"/>
      <c r="L191" s="15"/>
      <c r="M191" s="15"/>
      <c r="N191" s="15"/>
      <c r="O191" s="15"/>
      <c r="P191" s="15"/>
      <c r="Q191" s="15"/>
      <c r="R191" s="15"/>
      <c r="S191" s="4"/>
      <c r="T191" s="4"/>
      <c r="U191" s="49"/>
    </row>
    <row r="192" spans="2:21" ht="23" thickBot="1" x14ac:dyDescent="0.6">
      <c r="B192" s="92" t="s">
        <v>341</v>
      </c>
      <c r="C192" s="78">
        <v>44592</v>
      </c>
      <c r="D192" s="181">
        <f>B⓵_マスタ登録!$J$76</f>
        <v>512</v>
      </c>
      <c r="E192" s="182"/>
      <c r="F192" s="181" t="str">
        <f>B⓵_マスタ登録!$K$76</f>
        <v>販促費（変動費）</v>
      </c>
      <c r="G192" s="194"/>
      <c r="H192" s="182"/>
      <c r="I192" s="181" t="str">
        <f>B⓵_マスタ登録!$F$141</f>
        <v>営業部</v>
      </c>
      <c r="J192" s="182"/>
      <c r="K192" s="292">
        <f>'B②-1_【営業部】入力画面'!Q$63</f>
        <v>2214</v>
      </c>
      <c r="L192" s="293"/>
      <c r="M192" s="294"/>
      <c r="N192" s="80" t="s">
        <v>484</v>
      </c>
      <c r="O192" s="43">
        <f>B⓵_マスタ登録!$F$36</f>
        <v>199</v>
      </c>
      <c r="P192" s="181" t="str">
        <f>B⓵_マスタ登録!$G$36</f>
        <v>仮勘定</v>
      </c>
      <c r="Q192" s="182"/>
      <c r="R192" s="43" t="str">
        <f>B⓵_マスタ登録!$F$141</f>
        <v>営業部</v>
      </c>
      <c r="S192" s="295">
        <f>K192</f>
        <v>2214</v>
      </c>
      <c r="T192" s="296"/>
      <c r="U192" s="49" t="s">
        <v>485</v>
      </c>
    </row>
    <row r="193" spans="2:21" ht="22.5" x14ac:dyDescent="0.55000000000000004">
      <c r="B193" s="14"/>
      <c r="C193" s="15"/>
      <c r="D193" s="15"/>
      <c r="E193" s="15"/>
      <c r="F193" s="15"/>
      <c r="G193" s="15"/>
      <c r="H193" s="15"/>
      <c r="I193" s="15"/>
      <c r="J193" s="15"/>
      <c r="K193" s="15"/>
      <c r="L193" s="15"/>
      <c r="M193" s="15"/>
      <c r="N193" s="15"/>
      <c r="O193" s="15"/>
      <c r="P193" s="15"/>
      <c r="Q193" s="15"/>
      <c r="R193" s="15"/>
      <c r="S193" s="4"/>
      <c r="T193" s="4"/>
      <c r="U193" s="49"/>
    </row>
    <row r="194" spans="2:21" ht="23" thickBot="1" x14ac:dyDescent="0.6">
      <c r="B194" s="47" t="s">
        <v>319</v>
      </c>
      <c r="C194" s="15"/>
      <c r="D194" s="15"/>
      <c r="E194" s="15"/>
      <c r="F194" s="15"/>
      <c r="G194" s="15"/>
      <c r="H194" s="15"/>
      <c r="I194" s="15"/>
      <c r="J194" s="15"/>
      <c r="K194" s="15"/>
      <c r="L194" s="15"/>
      <c r="M194" s="15"/>
      <c r="N194" s="15"/>
      <c r="O194" s="15"/>
      <c r="P194" s="15"/>
      <c r="Q194" s="15"/>
      <c r="R194" s="15"/>
      <c r="S194" s="4"/>
      <c r="T194" s="4"/>
      <c r="U194" s="49"/>
    </row>
    <row r="195" spans="2:21" ht="23" thickBot="1" x14ac:dyDescent="0.6">
      <c r="B195" s="92" t="s">
        <v>343</v>
      </c>
      <c r="C195" s="78">
        <v>44620</v>
      </c>
      <c r="D195" s="181">
        <f>B⓵_マスタ登録!$J$76</f>
        <v>512</v>
      </c>
      <c r="E195" s="182"/>
      <c r="F195" s="181" t="str">
        <f>B⓵_マスタ登録!$K$76</f>
        <v>販促費（変動費）</v>
      </c>
      <c r="G195" s="194"/>
      <c r="H195" s="182"/>
      <c r="I195" s="181" t="str">
        <f>B⓵_マスタ登録!$F$141</f>
        <v>営業部</v>
      </c>
      <c r="J195" s="182"/>
      <c r="K195" s="292">
        <f>'B②-1_【営業部】入力画面'!R$63</f>
        <v>2432</v>
      </c>
      <c r="L195" s="293"/>
      <c r="M195" s="294"/>
      <c r="N195" s="80" t="s">
        <v>484</v>
      </c>
      <c r="O195" s="43">
        <f>B⓵_マスタ登録!$F$36</f>
        <v>199</v>
      </c>
      <c r="P195" s="181" t="str">
        <f>B⓵_マスタ登録!$G$36</f>
        <v>仮勘定</v>
      </c>
      <c r="Q195" s="182"/>
      <c r="R195" s="43" t="str">
        <f>B⓵_マスタ登録!$F$141</f>
        <v>営業部</v>
      </c>
      <c r="S195" s="295">
        <f>K195</f>
        <v>2432</v>
      </c>
      <c r="T195" s="296"/>
      <c r="U195" s="49" t="s">
        <v>485</v>
      </c>
    </row>
    <row r="196" spans="2:21" ht="22.5" x14ac:dyDescent="0.55000000000000004">
      <c r="B196" s="14"/>
      <c r="C196" s="15"/>
      <c r="D196" s="15"/>
      <c r="E196" s="15"/>
      <c r="F196" s="15"/>
      <c r="G196" s="15"/>
      <c r="H196" s="15"/>
      <c r="I196" s="15"/>
      <c r="J196" s="15"/>
      <c r="K196" s="15"/>
      <c r="L196" s="15"/>
      <c r="M196" s="15"/>
      <c r="N196" s="15"/>
      <c r="O196" s="15"/>
      <c r="P196" s="15"/>
      <c r="Q196" s="15"/>
      <c r="R196" s="15"/>
      <c r="S196" s="4"/>
      <c r="T196" s="4"/>
      <c r="U196" s="49"/>
    </row>
    <row r="197" spans="2:21" ht="23" thickBot="1" x14ac:dyDescent="0.6">
      <c r="B197" s="47" t="s">
        <v>319</v>
      </c>
      <c r="C197" s="15"/>
      <c r="D197" s="15"/>
      <c r="E197" s="15"/>
      <c r="F197" s="15"/>
      <c r="G197" s="15"/>
      <c r="H197" s="15"/>
      <c r="I197" s="15"/>
      <c r="J197" s="15"/>
      <c r="K197" s="15"/>
      <c r="L197" s="15"/>
      <c r="M197" s="15"/>
      <c r="N197" s="15"/>
      <c r="O197" s="15"/>
      <c r="P197" s="15"/>
      <c r="Q197" s="15"/>
      <c r="R197" s="15"/>
      <c r="S197" s="4"/>
      <c r="T197" s="4"/>
      <c r="U197" s="49"/>
    </row>
    <row r="198" spans="2:21" ht="23" thickBot="1" x14ac:dyDescent="0.6">
      <c r="B198" s="92" t="s">
        <v>345</v>
      </c>
      <c r="C198" s="78">
        <v>44651</v>
      </c>
      <c r="D198" s="181">
        <f>B⓵_マスタ登録!$J$76</f>
        <v>512</v>
      </c>
      <c r="E198" s="182"/>
      <c r="F198" s="181" t="str">
        <f>B⓵_マスタ登録!$K$76</f>
        <v>販促費（変動費）</v>
      </c>
      <c r="G198" s="194"/>
      <c r="H198" s="182"/>
      <c r="I198" s="181" t="str">
        <f>B⓵_マスタ登録!$F$141</f>
        <v>営業部</v>
      </c>
      <c r="J198" s="182"/>
      <c r="K198" s="292">
        <f>'B②-1_【営業部】入力画面'!S$63</f>
        <v>2670</v>
      </c>
      <c r="L198" s="293"/>
      <c r="M198" s="294"/>
      <c r="N198" s="80" t="s">
        <v>484</v>
      </c>
      <c r="O198" s="43">
        <f>B⓵_マスタ登録!$F$36</f>
        <v>199</v>
      </c>
      <c r="P198" s="181" t="str">
        <f>B⓵_マスタ登録!$G$36</f>
        <v>仮勘定</v>
      </c>
      <c r="Q198" s="182"/>
      <c r="R198" s="43" t="str">
        <f>B⓵_マスタ登録!$F$141</f>
        <v>営業部</v>
      </c>
      <c r="S198" s="295">
        <f>K198</f>
        <v>2670</v>
      </c>
      <c r="T198" s="296"/>
      <c r="U198" s="49" t="s">
        <v>485</v>
      </c>
    </row>
    <row r="199" spans="2:21" x14ac:dyDescent="0.55000000000000004">
      <c r="B199" s="14"/>
      <c r="C199" s="15"/>
      <c r="D199" s="15"/>
      <c r="E199" s="15"/>
      <c r="F199" s="15"/>
      <c r="G199" s="15"/>
      <c r="H199" s="15"/>
      <c r="I199" s="15"/>
      <c r="J199" s="15"/>
      <c r="K199" s="15"/>
      <c r="L199" s="15"/>
      <c r="M199" s="15"/>
      <c r="N199" s="15"/>
      <c r="O199" s="15"/>
      <c r="P199" s="15"/>
      <c r="Q199" s="15"/>
      <c r="R199" s="15"/>
      <c r="S199" s="15"/>
      <c r="T199" s="15"/>
      <c r="U199" s="16"/>
    </row>
    <row r="200" spans="2:21" x14ac:dyDescent="0.55000000000000004">
      <c r="B200" s="14"/>
      <c r="C200" s="15"/>
      <c r="D200" s="15"/>
      <c r="E200" s="15"/>
      <c r="F200" s="15"/>
      <c r="G200" s="15"/>
      <c r="H200" s="15"/>
      <c r="I200" s="15"/>
      <c r="J200" s="15"/>
      <c r="K200" s="15"/>
      <c r="L200" s="15"/>
      <c r="M200" s="15"/>
      <c r="N200" s="15"/>
      <c r="O200" s="15"/>
      <c r="P200" s="15"/>
      <c r="Q200" s="15"/>
      <c r="R200" s="15"/>
      <c r="S200" s="15"/>
      <c r="T200" s="15"/>
      <c r="U200" s="16"/>
    </row>
    <row r="201" spans="2:21" x14ac:dyDescent="0.55000000000000004">
      <c r="B201" s="14"/>
      <c r="C201" s="15"/>
      <c r="D201" s="15"/>
      <c r="E201" s="15"/>
      <c r="F201" s="15"/>
      <c r="G201" s="15"/>
      <c r="H201" s="15"/>
      <c r="I201" s="15"/>
      <c r="J201" s="15"/>
      <c r="K201" s="15"/>
      <c r="L201" s="15"/>
      <c r="M201" s="15"/>
      <c r="N201" s="15"/>
      <c r="O201" s="15"/>
      <c r="P201" s="15"/>
      <c r="Q201" s="15"/>
      <c r="R201" s="15"/>
      <c r="S201" s="15"/>
      <c r="T201" s="15"/>
      <c r="U201" s="16"/>
    </row>
    <row r="202" spans="2:21" ht="22.5" x14ac:dyDescent="0.55000000000000004">
      <c r="B202" s="47" t="s">
        <v>390</v>
      </c>
      <c r="C202" s="15"/>
      <c r="D202" s="15"/>
      <c r="E202" s="15"/>
      <c r="F202" s="15"/>
      <c r="G202" s="15"/>
      <c r="H202" s="15"/>
      <c r="I202" s="15"/>
      <c r="J202" s="15"/>
      <c r="K202" s="15"/>
      <c r="L202" s="15"/>
      <c r="M202" s="15"/>
      <c r="N202" s="15"/>
      <c r="O202" s="15"/>
      <c r="P202" s="15"/>
      <c r="Q202" s="15"/>
      <c r="R202" s="15"/>
      <c r="S202" s="15"/>
      <c r="T202" s="15"/>
      <c r="U202" s="16"/>
    </row>
    <row r="203" spans="2:21" x14ac:dyDescent="0.55000000000000004">
      <c r="B203" s="14"/>
      <c r="C203" s="15"/>
      <c r="D203" s="15"/>
      <c r="E203" s="15"/>
      <c r="F203" s="15"/>
      <c r="G203" s="15"/>
      <c r="H203" s="15"/>
      <c r="I203" s="15"/>
      <c r="J203" s="15"/>
      <c r="K203" s="15"/>
      <c r="L203" s="15"/>
      <c r="M203" s="15"/>
      <c r="N203" s="15"/>
      <c r="O203" s="15"/>
      <c r="P203" s="15"/>
      <c r="Q203" s="15"/>
      <c r="R203" s="15"/>
      <c r="S203" s="15"/>
      <c r="T203" s="15"/>
      <c r="U203" s="16"/>
    </row>
    <row r="204" spans="2:21" ht="23" thickBot="1" x14ac:dyDescent="0.6">
      <c r="B204" s="47" t="s">
        <v>319</v>
      </c>
      <c r="C204" s="15"/>
      <c r="D204" s="15"/>
      <c r="E204" s="15"/>
      <c r="F204" s="15"/>
      <c r="G204" s="15"/>
      <c r="H204" s="15"/>
      <c r="I204" s="15"/>
      <c r="J204" s="15"/>
      <c r="K204" s="15"/>
      <c r="L204" s="15"/>
      <c r="M204" s="15"/>
      <c r="N204" s="15"/>
      <c r="O204" s="15"/>
      <c r="P204" s="15"/>
      <c r="Q204" s="15"/>
      <c r="R204" s="15"/>
      <c r="S204" s="15"/>
      <c r="T204" s="15"/>
      <c r="U204" s="49"/>
    </row>
    <row r="205" spans="2:21" ht="23" thickBot="1" x14ac:dyDescent="0.6">
      <c r="B205" s="92" t="s">
        <v>321</v>
      </c>
      <c r="C205" s="78">
        <v>44316</v>
      </c>
      <c r="D205" s="181">
        <f>B⓵_マスタ登録!$I$82</f>
        <v>521</v>
      </c>
      <c r="E205" s="182"/>
      <c r="F205" s="181" t="str">
        <f>B⓵_マスタ登録!$J$82</f>
        <v>人件費</v>
      </c>
      <c r="G205" s="194"/>
      <c r="H205" s="182"/>
      <c r="I205" s="181" t="str">
        <f>B⓵_マスタ登録!$F$141</f>
        <v>営業部</v>
      </c>
      <c r="J205" s="182"/>
      <c r="K205" s="292">
        <f>'B②-1_【営業部】入力画面'!N$77</f>
        <v>1500</v>
      </c>
      <c r="L205" s="293"/>
      <c r="M205" s="294"/>
      <c r="N205" s="80" t="s">
        <v>484</v>
      </c>
      <c r="O205" s="43">
        <f>B⓵_マスタ登録!$F$36</f>
        <v>199</v>
      </c>
      <c r="P205" s="181" t="str">
        <f>B⓵_マスタ登録!$G$36</f>
        <v>仮勘定</v>
      </c>
      <c r="Q205" s="182"/>
      <c r="R205" s="43" t="str">
        <f>B⓵_マスタ登録!$F$141</f>
        <v>営業部</v>
      </c>
      <c r="S205" s="290">
        <f>K205</f>
        <v>1500</v>
      </c>
      <c r="T205" s="291"/>
      <c r="U205" s="49" t="s">
        <v>485</v>
      </c>
    </row>
    <row r="206" spans="2:21" ht="22.5" x14ac:dyDescent="0.55000000000000004">
      <c r="B206" s="14"/>
      <c r="C206" s="15"/>
      <c r="D206" s="15"/>
      <c r="E206" s="15"/>
      <c r="F206" s="15"/>
      <c r="G206" s="15"/>
      <c r="H206" s="15"/>
      <c r="I206" s="15"/>
      <c r="J206" s="15"/>
      <c r="K206" s="15"/>
      <c r="L206" s="15"/>
      <c r="M206" s="15"/>
      <c r="N206" s="15"/>
      <c r="O206" s="15"/>
      <c r="P206" s="15"/>
      <c r="Q206" s="15"/>
      <c r="R206" s="15"/>
      <c r="S206" s="15"/>
      <c r="T206" s="15"/>
      <c r="U206" s="49"/>
    </row>
    <row r="207" spans="2:21" ht="23" thickBot="1" x14ac:dyDescent="0.6">
      <c r="B207" s="47" t="s">
        <v>319</v>
      </c>
      <c r="C207" s="15"/>
      <c r="D207" s="15"/>
      <c r="E207" s="15"/>
      <c r="F207" s="15"/>
      <c r="G207" s="15"/>
      <c r="H207" s="15"/>
      <c r="I207" s="15"/>
      <c r="J207" s="15"/>
      <c r="K207" s="15"/>
      <c r="L207" s="15"/>
      <c r="M207" s="15"/>
      <c r="N207" s="15"/>
      <c r="O207" s="15"/>
      <c r="P207" s="15"/>
      <c r="Q207" s="15"/>
      <c r="R207" s="15"/>
      <c r="S207" s="15"/>
      <c r="T207" s="15"/>
      <c r="U207" s="49"/>
    </row>
    <row r="208" spans="2:21" ht="23" thickBot="1" x14ac:dyDescent="0.6">
      <c r="B208" s="92" t="s">
        <v>325</v>
      </c>
      <c r="C208" s="78">
        <v>44347</v>
      </c>
      <c r="D208" s="181">
        <f>B⓵_マスタ登録!$I$82</f>
        <v>521</v>
      </c>
      <c r="E208" s="182"/>
      <c r="F208" s="181" t="str">
        <f>B⓵_マスタ登録!$J$82</f>
        <v>人件費</v>
      </c>
      <c r="G208" s="194"/>
      <c r="H208" s="182"/>
      <c r="I208" s="181" t="str">
        <f>B⓵_マスタ登録!$F$141</f>
        <v>営業部</v>
      </c>
      <c r="J208" s="182"/>
      <c r="K208" s="292">
        <f>'B②-1_【営業部】入力画面'!O$77</f>
        <v>1500</v>
      </c>
      <c r="L208" s="293"/>
      <c r="M208" s="294"/>
      <c r="N208" s="80" t="s">
        <v>484</v>
      </c>
      <c r="O208" s="43">
        <f>B⓵_マスタ登録!$F$36</f>
        <v>199</v>
      </c>
      <c r="P208" s="181" t="str">
        <f>B⓵_マスタ登録!$G$36</f>
        <v>仮勘定</v>
      </c>
      <c r="Q208" s="182"/>
      <c r="R208" s="43" t="str">
        <f>B⓵_マスタ登録!$F$141</f>
        <v>営業部</v>
      </c>
      <c r="S208" s="290">
        <f>K208</f>
        <v>1500</v>
      </c>
      <c r="T208" s="291"/>
      <c r="U208" s="49" t="s">
        <v>485</v>
      </c>
    </row>
    <row r="209" spans="2:21" ht="22.5" x14ac:dyDescent="0.55000000000000004">
      <c r="B209" s="14"/>
      <c r="C209" s="15"/>
      <c r="D209" s="15"/>
      <c r="E209" s="15"/>
      <c r="F209" s="15"/>
      <c r="G209" s="15"/>
      <c r="H209" s="15"/>
      <c r="I209" s="15"/>
      <c r="J209" s="15"/>
      <c r="K209" s="15"/>
      <c r="L209" s="15"/>
      <c r="M209" s="15"/>
      <c r="N209" s="15"/>
      <c r="O209" s="15"/>
      <c r="P209" s="15"/>
      <c r="Q209" s="15"/>
      <c r="R209" s="15"/>
      <c r="S209" s="15"/>
      <c r="T209" s="15"/>
      <c r="U209" s="49"/>
    </row>
    <row r="210" spans="2:21" ht="23" thickBot="1" x14ac:dyDescent="0.6">
      <c r="B210" s="47" t="s">
        <v>319</v>
      </c>
      <c r="C210" s="15"/>
      <c r="D210" s="15"/>
      <c r="E210" s="15"/>
      <c r="F210" s="15"/>
      <c r="G210" s="15"/>
      <c r="H210" s="15"/>
      <c r="I210" s="15"/>
      <c r="J210" s="15"/>
      <c r="K210" s="15"/>
      <c r="L210" s="15"/>
      <c r="M210" s="15"/>
      <c r="N210" s="15"/>
      <c r="O210" s="15"/>
      <c r="P210" s="15"/>
      <c r="Q210" s="15"/>
      <c r="R210" s="15"/>
      <c r="S210" s="15"/>
      <c r="T210" s="15"/>
      <c r="U210" s="49"/>
    </row>
    <row r="211" spans="2:21" ht="23" thickBot="1" x14ac:dyDescent="0.6">
      <c r="B211" s="92" t="s">
        <v>327</v>
      </c>
      <c r="C211" s="78">
        <v>44377</v>
      </c>
      <c r="D211" s="181">
        <f>B⓵_マスタ登録!$I$82</f>
        <v>521</v>
      </c>
      <c r="E211" s="182"/>
      <c r="F211" s="181" t="str">
        <f>B⓵_マスタ登録!$J$82</f>
        <v>人件費</v>
      </c>
      <c r="G211" s="194"/>
      <c r="H211" s="182"/>
      <c r="I211" s="181" t="str">
        <f>B⓵_マスタ登録!$F$141</f>
        <v>営業部</v>
      </c>
      <c r="J211" s="182"/>
      <c r="K211" s="292">
        <f>'B②-1_【営業部】入力画面'!P$77</f>
        <v>1500</v>
      </c>
      <c r="L211" s="293"/>
      <c r="M211" s="294"/>
      <c r="N211" s="80" t="s">
        <v>484</v>
      </c>
      <c r="O211" s="43">
        <f>B⓵_マスタ登録!$F$36</f>
        <v>199</v>
      </c>
      <c r="P211" s="181" t="str">
        <f>B⓵_マスタ登録!$G$36</f>
        <v>仮勘定</v>
      </c>
      <c r="Q211" s="182"/>
      <c r="R211" s="43" t="str">
        <f>B⓵_マスタ登録!$F$141</f>
        <v>営業部</v>
      </c>
      <c r="S211" s="290">
        <f>K211</f>
        <v>1500</v>
      </c>
      <c r="T211" s="291"/>
      <c r="U211" s="49" t="s">
        <v>485</v>
      </c>
    </row>
    <row r="212" spans="2:21" ht="22.5" x14ac:dyDescent="0.55000000000000004">
      <c r="B212" s="14"/>
      <c r="C212" s="15"/>
      <c r="D212" s="15"/>
      <c r="E212" s="15"/>
      <c r="F212" s="15"/>
      <c r="G212" s="15"/>
      <c r="H212" s="15"/>
      <c r="I212" s="15"/>
      <c r="J212" s="15"/>
      <c r="K212" s="15"/>
      <c r="L212" s="15"/>
      <c r="M212" s="15"/>
      <c r="N212" s="15"/>
      <c r="O212" s="15"/>
      <c r="P212" s="15"/>
      <c r="Q212" s="15"/>
      <c r="R212" s="15"/>
      <c r="S212" s="15"/>
      <c r="T212" s="15"/>
      <c r="U212" s="49"/>
    </row>
    <row r="213" spans="2:21" ht="23" thickBot="1" x14ac:dyDescent="0.6">
      <c r="B213" s="47" t="s">
        <v>319</v>
      </c>
      <c r="C213" s="15"/>
      <c r="D213" s="15"/>
      <c r="E213" s="15"/>
      <c r="F213" s="15"/>
      <c r="G213" s="15"/>
      <c r="H213" s="15"/>
      <c r="I213" s="15"/>
      <c r="J213" s="15"/>
      <c r="K213" s="15"/>
      <c r="L213" s="15"/>
      <c r="M213" s="15"/>
      <c r="N213" s="15"/>
      <c r="O213" s="15"/>
      <c r="P213" s="15"/>
      <c r="Q213" s="15"/>
      <c r="R213" s="15"/>
      <c r="S213" s="15"/>
      <c r="T213" s="15"/>
      <c r="U213" s="49"/>
    </row>
    <row r="214" spans="2:21" ht="23" thickBot="1" x14ac:dyDescent="0.6">
      <c r="B214" s="92" t="s">
        <v>329</v>
      </c>
      <c r="C214" s="78">
        <v>44408</v>
      </c>
      <c r="D214" s="181">
        <f>B⓵_マスタ登録!$I$82</f>
        <v>521</v>
      </c>
      <c r="E214" s="182"/>
      <c r="F214" s="181" t="str">
        <f>B⓵_マスタ登録!$J$82</f>
        <v>人件費</v>
      </c>
      <c r="G214" s="194"/>
      <c r="H214" s="182"/>
      <c r="I214" s="181" t="str">
        <f>B⓵_マスタ登録!$F$141</f>
        <v>営業部</v>
      </c>
      <c r="J214" s="182"/>
      <c r="K214" s="292">
        <f>'B②-1_【営業部】入力画面'!Q$77</f>
        <v>1500</v>
      </c>
      <c r="L214" s="293"/>
      <c r="M214" s="294"/>
      <c r="N214" s="80" t="s">
        <v>484</v>
      </c>
      <c r="O214" s="43">
        <f>B⓵_マスタ登録!$F$36</f>
        <v>199</v>
      </c>
      <c r="P214" s="181" t="str">
        <f>B⓵_マスタ登録!$G$36</f>
        <v>仮勘定</v>
      </c>
      <c r="Q214" s="182"/>
      <c r="R214" s="43" t="str">
        <f>B⓵_マスタ登録!$F$141</f>
        <v>営業部</v>
      </c>
      <c r="S214" s="290">
        <f>K214</f>
        <v>1500</v>
      </c>
      <c r="T214" s="291"/>
      <c r="U214" s="49" t="s">
        <v>485</v>
      </c>
    </row>
    <row r="215" spans="2:21" ht="22.5" x14ac:dyDescent="0.55000000000000004">
      <c r="B215" s="14"/>
      <c r="C215" s="15"/>
      <c r="D215" s="15"/>
      <c r="E215" s="15"/>
      <c r="F215" s="15"/>
      <c r="G215" s="15"/>
      <c r="H215" s="15"/>
      <c r="I215" s="15"/>
      <c r="J215" s="15"/>
      <c r="K215" s="15"/>
      <c r="L215" s="15"/>
      <c r="M215" s="15"/>
      <c r="N215" s="15"/>
      <c r="O215" s="15"/>
      <c r="P215" s="15"/>
      <c r="Q215" s="15"/>
      <c r="R215" s="15"/>
      <c r="S215" s="15"/>
      <c r="T215" s="15"/>
      <c r="U215" s="49"/>
    </row>
    <row r="216" spans="2:21" ht="23" thickBot="1" x14ac:dyDescent="0.6">
      <c r="B216" s="47" t="s">
        <v>319</v>
      </c>
      <c r="C216" s="15"/>
      <c r="D216" s="15"/>
      <c r="E216" s="15"/>
      <c r="F216" s="15"/>
      <c r="G216" s="15"/>
      <c r="H216" s="15"/>
      <c r="I216" s="15"/>
      <c r="J216" s="15"/>
      <c r="K216" s="15"/>
      <c r="L216" s="15"/>
      <c r="M216" s="15"/>
      <c r="N216" s="15"/>
      <c r="O216" s="15"/>
      <c r="P216" s="15"/>
      <c r="Q216" s="15"/>
      <c r="R216" s="15"/>
      <c r="S216" s="15"/>
      <c r="T216" s="15"/>
      <c r="U216" s="49"/>
    </row>
    <row r="217" spans="2:21" ht="23" thickBot="1" x14ac:dyDescent="0.6">
      <c r="B217" s="92" t="s">
        <v>331</v>
      </c>
      <c r="C217" s="78">
        <v>44439</v>
      </c>
      <c r="D217" s="181">
        <f>B⓵_マスタ登録!$I$82</f>
        <v>521</v>
      </c>
      <c r="E217" s="182"/>
      <c r="F217" s="181" t="str">
        <f>B⓵_マスタ登録!$J$82</f>
        <v>人件費</v>
      </c>
      <c r="G217" s="194"/>
      <c r="H217" s="182"/>
      <c r="I217" s="181" t="str">
        <f>B⓵_マスタ登録!$F$141</f>
        <v>営業部</v>
      </c>
      <c r="J217" s="182"/>
      <c r="K217" s="292">
        <f>'B②-1_【営業部】入力画面'!R$77</f>
        <v>1500</v>
      </c>
      <c r="L217" s="293"/>
      <c r="M217" s="294"/>
      <c r="N217" s="80" t="s">
        <v>484</v>
      </c>
      <c r="O217" s="43">
        <f>B⓵_マスタ登録!$F$36</f>
        <v>199</v>
      </c>
      <c r="P217" s="181" t="str">
        <f>B⓵_マスタ登録!$G$36</f>
        <v>仮勘定</v>
      </c>
      <c r="Q217" s="182"/>
      <c r="R217" s="43" t="str">
        <f>B⓵_マスタ登録!$F$141</f>
        <v>営業部</v>
      </c>
      <c r="S217" s="290">
        <f>K217</f>
        <v>1500</v>
      </c>
      <c r="T217" s="291"/>
      <c r="U217" s="49" t="s">
        <v>485</v>
      </c>
    </row>
    <row r="218" spans="2:21" ht="22.5" x14ac:dyDescent="0.55000000000000004">
      <c r="B218" s="14"/>
      <c r="C218" s="15"/>
      <c r="D218" s="15"/>
      <c r="E218" s="15"/>
      <c r="F218" s="15"/>
      <c r="G218" s="15"/>
      <c r="H218" s="15"/>
      <c r="I218" s="15"/>
      <c r="J218" s="15"/>
      <c r="K218" s="15"/>
      <c r="L218" s="15"/>
      <c r="M218" s="15"/>
      <c r="N218" s="15"/>
      <c r="O218" s="15"/>
      <c r="P218" s="15"/>
      <c r="Q218" s="15"/>
      <c r="R218" s="15"/>
      <c r="S218" s="4"/>
      <c r="T218" s="4"/>
      <c r="U218" s="49"/>
    </row>
    <row r="219" spans="2:21" ht="23" thickBot="1" x14ac:dyDescent="0.6">
      <c r="B219" s="47" t="s">
        <v>319</v>
      </c>
      <c r="C219" s="15"/>
      <c r="D219" s="15"/>
      <c r="E219" s="15"/>
      <c r="F219" s="15"/>
      <c r="G219" s="15"/>
      <c r="H219" s="15"/>
      <c r="I219" s="15"/>
      <c r="J219" s="15"/>
      <c r="K219" s="15"/>
      <c r="L219" s="15"/>
      <c r="M219" s="15"/>
      <c r="N219" s="15"/>
      <c r="O219" s="15"/>
      <c r="P219" s="15"/>
      <c r="Q219" s="15"/>
      <c r="R219" s="15"/>
      <c r="S219" s="4"/>
      <c r="T219" s="4"/>
      <c r="U219" s="49"/>
    </row>
    <row r="220" spans="2:21" ht="23" thickBot="1" x14ac:dyDescent="0.6">
      <c r="B220" s="92" t="s">
        <v>333</v>
      </c>
      <c r="C220" s="78">
        <v>44469</v>
      </c>
      <c r="D220" s="181">
        <f>B⓵_マスタ登録!$I$82</f>
        <v>521</v>
      </c>
      <c r="E220" s="182"/>
      <c r="F220" s="181" t="str">
        <f>B⓵_マスタ登録!$J$82</f>
        <v>人件費</v>
      </c>
      <c r="G220" s="194"/>
      <c r="H220" s="182"/>
      <c r="I220" s="181" t="str">
        <f>B⓵_マスタ登録!$F$141</f>
        <v>営業部</v>
      </c>
      <c r="J220" s="182"/>
      <c r="K220" s="292">
        <f>'B②-1_【営業部】入力画面'!S$77</f>
        <v>1500</v>
      </c>
      <c r="L220" s="293"/>
      <c r="M220" s="294"/>
      <c r="N220" s="80" t="s">
        <v>484</v>
      </c>
      <c r="O220" s="43">
        <f>B⓵_マスタ登録!$F$36</f>
        <v>199</v>
      </c>
      <c r="P220" s="181" t="str">
        <f>B⓵_マスタ登録!$G$36</f>
        <v>仮勘定</v>
      </c>
      <c r="Q220" s="182"/>
      <c r="R220" s="43" t="str">
        <f>B⓵_マスタ登録!$F$141</f>
        <v>営業部</v>
      </c>
      <c r="S220" s="290">
        <f>K220</f>
        <v>1500</v>
      </c>
      <c r="T220" s="291"/>
      <c r="U220" s="49" t="s">
        <v>485</v>
      </c>
    </row>
    <row r="221" spans="2:21" ht="22.5" x14ac:dyDescent="0.55000000000000004">
      <c r="B221" s="14"/>
      <c r="C221" s="15"/>
      <c r="D221" s="15"/>
      <c r="E221" s="15"/>
      <c r="F221" s="15"/>
      <c r="G221" s="15"/>
      <c r="H221" s="15"/>
      <c r="I221" s="15"/>
      <c r="J221" s="15"/>
      <c r="K221" s="15"/>
      <c r="L221" s="15"/>
      <c r="M221" s="15"/>
      <c r="N221" s="15"/>
      <c r="O221" s="15"/>
      <c r="P221" s="15"/>
      <c r="Q221" s="15"/>
      <c r="R221" s="15"/>
      <c r="S221" s="4"/>
      <c r="T221" s="4"/>
      <c r="U221" s="49"/>
    </row>
    <row r="222" spans="2:21" ht="23" thickBot="1" x14ac:dyDescent="0.6">
      <c r="B222" s="47" t="s">
        <v>319</v>
      </c>
      <c r="C222" s="15"/>
      <c r="D222" s="15"/>
      <c r="E222" s="15"/>
      <c r="F222" s="15"/>
      <c r="G222" s="15"/>
      <c r="H222" s="15"/>
      <c r="I222" s="15"/>
      <c r="J222" s="15"/>
      <c r="K222" s="15"/>
      <c r="L222" s="15"/>
      <c r="M222" s="15"/>
      <c r="N222" s="15"/>
      <c r="O222" s="15"/>
      <c r="P222" s="15"/>
      <c r="Q222" s="15"/>
      <c r="R222" s="15"/>
      <c r="S222" s="4"/>
      <c r="T222" s="4"/>
      <c r="U222" s="49"/>
    </row>
    <row r="223" spans="2:21" ht="23" thickBot="1" x14ac:dyDescent="0.6">
      <c r="B223" s="92" t="s">
        <v>335</v>
      </c>
      <c r="C223" s="78">
        <v>44500</v>
      </c>
      <c r="D223" s="181">
        <f>B⓵_マスタ登録!$I$82</f>
        <v>521</v>
      </c>
      <c r="E223" s="182"/>
      <c r="F223" s="181" t="str">
        <f>B⓵_マスタ登録!$J$82</f>
        <v>人件費</v>
      </c>
      <c r="G223" s="194"/>
      <c r="H223" s="182"/>
      <c r="I223" s="181" t="str">
        <f>B⓵_マスタ登録!$F$141</f>
        <v>営業部</v>
      </c>
      <c r="J223" s="182"/>
      <c r="K223" s="292">
        <f>'B②-1_【営業部】入力画面'!N$79</f>
        <v>1500</v>
      </c>
      <c r="L223" s="293"/>
      <c r="M223" s="294"/>
      <c r="N223" s="80" t="s">
        <v>484</v>
      </c>
      <c r="O223" s="43">
        <f>B⓵_マスタ登録!$F$36</f>
        <v>199</v>
      </c>
      <c r="P223" s="181" t="str">
        <f>B⓵_マスタ登録!$G$36</f>
        <v>仮勘定</v>
      </c>
      <c r="Q223" s="182"/>
      <c r="R223" s="43" t="str">
        <f>B⓵_マスタ登録!$F$141</f>
        <v>営業部</v>
      </c>
      <c r="S223" s="290">
        <f>K223</f>
        <v>1500</v>
      </c>
      <c r="T223" s="291"/>
      <c r="U223" s="49" t="s">
        <v>485</v>
      </c>
    </row>
    <row r="224" spans="2:21" ht="22.5" x14ac:dyDescent="0.55000000000000004">
      <c r="B224" s="14"/>
      <c r="C224" s="15"/>
      <c r="D224" s="15"/>
      <c r="E224" s="15"/>
      <c r="F224" s="15"/>
      <c r="G224" s="15"/>
      <c r="H224" s="15"/>
      <c r="I224" s="15"/>
      <c r="J224" s="15"/>
      <c r="K224" s="15"/>
      <c r="L224" s="15"/>
      <c r="M224" s="15"/>
      <c r="N224" s="15"/>
      <c r="O224" s="15"/>
      <c r="P224" s="15"/>
      <c r="Q224" s="15"/>
      <c r="R224" s="15"/>
      <c r="S224" s="4"/>
      <c r="T224" s="4"/>
      <c r="U224" s="49"/>
    </row>
    <row r="225" spans="2:21" ht="23" thickBot="1" x14ac:dyDescent="0.6">
      <c r="B225" s="47" t="s">
        <v>319</v>
      </c>
      <c r="C225" s="15"/>
      <c r="D225" s="15"/>
      <c r="E225" s="15"/>
      <c r="F225" s="15"/>
      <c r="G225" s="15"/>
      <c r="H225" s="15"/>
      <c r="I225" s="15"/>
      <c r="J225" s="15"/>
      <c r="K225" s="15"/>
      <c r="L225" s="15"/>
      <c r="M225" s="15"/>
      <c r="N225" s="15"/>
      <c r="O225" s="15"/>
      <c r="P225" s="15"/>
      <c r="Q225" s="15"/>
      <c r="R225" s="15"/>
      <c r="S225" s="4"/>
      <c r="T225" s="4"/>
      <c r="U225" s="49"/>
    </row>
    <row r="226" spans="2:21" ht="23" thickBot="1" x14ac:dyDescent="0.6">
      <c r="B226" s="92" t="s">
        <v>337</v>
      </c>
      <c r="C226" s="78">
        <v>44530</v>
      </c>
      <c r="D226" s="181">
        <f>B⓵_マスタ登録!$I$82</f>
        <v>521</v>
      </c>
      <c r="E226" s="182"/>
      <c r="F226" s="181" t="str">
        <f>B⓵_マスタ登録!$J$82</f>
        <v>人件費</v>
      </c>
      <c r="G226" s="194"/>
      <c r="H226" s="182"/>
      <c r="I226" s="181" t="str">
        <f>B⓵_マスタ登録!$F$141</f>
        <v>営業部</v>
      </c>
      <c r="J226" s="182"/>
      <c r="K226" s="292">
        <f>'B②-1_【営業部】入力画面'!O$79</f>
        <v>1500</v>
      </c>
      <c r="L226" s="293"/>
      <c r="M226" s="294"/>
      <c r="N226" s="80" t="s">
        <v>484</v>
      </c>
      <c r="O226" s="43">
        <f>B⓵_マスタ登録!$F$36</f>
        <v>199</v>
      </c>
      <c r="P226" s="181" t="str">
        <f>B⓵_マスタ登録!$G$36</f>
        <v>仮勘定</v>
      </c>
      <c r="Q226" s="182"/>
      <c r="R226" s="43" t="str">
        <f>B⓵_マスタ登録!$F$141</f>
        <v>営業部</v>
      </c>
      <c r="S226" s="290">
        <f>K226</f>
        <v>1500</v>
      </c>
      <c r="T226" s="291"/>
      <c r="U226" s="49" t="s">
        <v>485</v>
      </c>
    </row>
    <row r="227" spans="2:21" ht="22.5" x14ac:dyDescent="0.55000000000000004">
      <c r="B227" s="14"/>
      <c r="C227" s="15"/>
      <c r="D227" s="15"/>
      <c r="E227" s="15"/>
      <c r="F227" s="15"/>
      <c r="G227" s="15"/>
      <c r="H227" s="15"/>
      <c r="I227" s="15"/>
      <c r="J227" s="15"/>
      <c r="K227" s="15"/>
      <c r="L227" s="15"/>
      <c r="M227" s="15"/>
      <c r="N227" s="15"/>
      <c r="O227" s="15"/>
      <c r="P227" s="15"/>
      <c r="Q227" s="15"/>
      <c r="R227" s="15"/>
      <c r="S227" s="4"/>
      <c r="T227" s="4"/>
      <c r="U227" s="49"/>
    </row>
    <row r="228" spans="2:21" ht="23" thickBot="1" x14ac:dyDescent="0.6">
      <c r="B228" s="47" t="s">
        <v>319</v>
      </c>
      <c r="C228" s="15"/>
      <c r="D228" s="15"/>
      <c r="E228" s="15"/>
      <c r="F228" s="15"/>
      <c r="G228" s="15"/>
      <c r="H228" s="15"/>
      <c r="I228" s="15"/>
      <c r="J228" s="15"/>
      <c r="K228" s="15"/>
      <c r="L228" s="15"/>
      <c r="M228" s="15"/>
      <c r="N228" s="15"/>
      <c r="O228" s="15"/>
      <c r="P228" s="15"/>
      <c r="Q228" s="15"/>
      <c r="R228" s="15"/>
      <c r="S228" s="4"/>
      <c r="T228" s="4"/>
      <c r="U228" s="49"/>
    </row>
    <row r="229" spans="2:21" ht="23" thickBot="1" x14ac:dyDescent="0.6">
      <c r="B229" s="92" t="s">
        <v>339</v>
      </c>
      <c r="C229" s="78">
        <v>44561</v>
      </c>
      <c r="D229" s="181">
        <f>B⓵_マスタ登録!$I$82</f>
        <v>521</v>
      </c>
      <c r="E229" s="182"/>
      <c r="F229" s="181" t="str">
        <f>B⓵_マスタ登録!$J$82</f>
        <v>人件費</v>
      </c>
      <c r="G229" s="194"/>
      <c r="H229" s="182"/>
      <c r="I229" s="181" t="str">
        <f>B⓵_マスタ登録!$F$141</f>
        <v>営業部</v>
      </c>
      <c r="J229" s="182"/>
      <c r="K229" s="292">
        <f>'B②-1_【営業部】入力画面'!P$79</f>
        <v>1500</v>
      </c>
      <c r="L229" s="293"/>
      <c r="M229" s="294"/>
      <c r="N229" s="80" t="s">
        <v>484</v>
      </c>
      <c r="O229" s="43">
        <f>B⓵_マスタ登録!$F$36</f>
        <v>199</v>
      </c>
      <c r="P229" s="181" t="str">
        <f>B⓵_マスタ登録!$G$36</f>
        <v>仮勘定</v>
      </c>
      <c r="Q229" s="182"/>
      <c r="R229" s="43" t="str">
        <f>B⓵_マスタ登録!$F$141</f>
        <v>営業部</v>
      </c>
      <c r="S229" s="290">
        <f>K229</f>
        <v>1500</v>
      </c>
      <c r="T229" s="291"/>
      <c r="U229" s="49" t="s">
        <v>485</v>
      </c>
    </row>
    <row r="230" spans="2:21" ht="22.5" x14ac:dyDescent="0.55000000000000004">
      <c r="B230" s="14"/>
      <c r="C230" s="15"/>
      <c r="D230" s="15"/>
      <c r="E230" s="15"/>
      <c r="F230" s="15"/>
      <c r="G230" s="15"/>
      <c r="H230" s="15"/>
      <c r="I230" s="15"/>
      <c r="J230" s="15"/>
      <c r="K230" s="15"/>
      <c r="L230" s="15"/>
      <c r="M230" s="15"/>
      <c r="N230" s="15"/>
      <c r="O230" s="15"/>
      <c r="P230" s="15"/>
      <c r="Q230" s="15"/>
      <c r="R230" s="15"/>
      <c r="S230" s="4"/>
      <c r="T230" s="4"/>
      <c r="U230" s="49"/>
    </row>
    <row r="231" spans="2:21" ht="23" thickBot="1" x14ac:dyDescent="0.6">
      <c r="B231" s="47" t="s">
        <v>319</v>
      </c>
      <c r="C231" s="15"/>
      <c r="D231" s="15"/>
      <c r="E231" s="15"/>
      <c r="F231" s="15"/>
      <c r="G231" s="15"/>
      <c r="H231" s="15"/>
      <c r="I231" s="15"/>
      <c r="J231" s="15"/>
      <c r="K231" s="15"/>
      <c r="L231" s="15"/>
      <c r="M231" s="15"/>
      <c r="N231" s="15"/>
      <c r="O231" s="15"/>
      <c r="P231" s="15"/>
      <c r="Q231" s="15"/>
      <c r="R231" s="15"/>
      <c r="S231" s="4"/>
      <c r="T231" s="4"/>
      <c r="U231" s="49"/>
    </row>
    <row r="232" spans="2:21" ht="23" thickBot="1" x14ac:dyDescent="0.6">
      <c r="B232" s="92" t="s">
        <v>341</v>
      </c>
      <c r="C232" s="78">
        <v>44592</v>
      </c>
      <c r="D232" s="181">
        <f>B⓵_マスタ登録!$I$82</f>
        <v>521</v>
      </c>
      <c r="E232" s="182"/>
      <c r="F232" s="181" t="str">
        <f>B⓵_マスタ登録!$J$82</f>
        <v>人件費</v>
      </c>
      <c r="G232" s="194"/>
      <c r="H232" s="182"/>
      <c r="I232" s="181" t="str">
        <f>B⓵_マスタ登録!$F$141</f>
        <v>営業部</v>
      </c>
      <c r="J232" s="182"/>
      <c r="K232" s="292">
        <f>'B②-1_【営業部】入力画面'!Q$79</f>
        <v>1500</v>
      </c>
      <c r="L232" s="293"/>
      <c r="M232" s="294"/>
      <c r="N232" s="80" t="s">
        <v>484</v>
      </c>
      <c r="O232" s="43">
        <f>B⓵_マスタ登録!$F$36</f>
        <v>199</v>
      </c>
      <c r="P232" s="181" t="str">
        <f>B⓵_マスタ登録!$G$36</f>
        <v>仮勘定</v>
      </c>
      <c r="Q232" s="182"/>
      <c r="R232" s="43" t="str">
        <f>B⓵_マスタ登録!$F$141</f>
        <v>営業部</v>
      </c>
      <c r="S232" s="295">
        <f>K232</f>
        <v>1500</v>
      </c>
      <c r="T232" s="296"/>
      <c r="U232" s="49" t="s">
        <v>485</v>
      </c>
    </row>
    <row r="233" spans="2:21" ht="22.5" x14ac:dyDescent="0.55000000000000004">
      <c r="B233" s="14"/>
      <c r="C233" s="15"/>
      <c r="D233" s="15"/>
      <c r="E233" s="15"/>
      <c r="F233" s="15"/>
      <c r="G233" s="15"/>
      <c r="H233" s="15"/>
      <c r="I233" s="15"/>
      <c r="J233" s="15"/>
      <c r="K233" s="15"/>
      <c r="L233" s="15"/>
      <c r="M233" s="15"/>
      <c r="N233" s="15"/>
      <c r="O233" s="15"/>
      <c r="P233" s="15"/>
      <c r="Q233" s="15"/>
      <c r="R233" s="15"/>
      <c r="S233" s="4"/>
      <c r="T233" s="4"/>
      <c r="U233" s="49"/>
    </row>
    <row r="234" spans="2:21" ht="23" thickBot="1" x14ac:dyDescent="0.6">
      <c r="B234" s="47" t="s">
        <v>319</v>
      </c>
      <c r="C234" s="15"/>
      <c r="D234" s="15"/>
      <c r="E234" s="15"/>
      <c r="F234" s="15"/>
      <c r="G234" s="15"/>
      <c r="H234" s="15"/>
      <c r="I234" s="15"/>
      <c r="J234" s="15"/>
      <c r="K234" s="15"/>
      <c r="L234" s="15"/>
      <c r="M234" s="15"/>
      <c r="N234" s="15"/>
      <c r="O234" s="15"/>
      <c r="P234" s="15"/>
      <c r="Q234" s="15"/>
      <c r="R234" s="15"/>
      <c r="S234" s="4"/>
      <c r="T234" s="4"/>
      <c r="U234" s="49"/>
    </row>
    <row r="235" spans="2:21" ht="23" thickBot="1" x14ac:dyDescent="0.6">
      <c r="B235" s="92" t="s">
        <v>343</v>
      </c>
      <c r="C235" s="78">
        <v>44620</v>
      </c>
      <c r="D235" s="181">
        <f>B⓵_マスタ登録!$I$82</f>
        <v>521</v>
      </c>
      <c r="E235" s="182"/>
      <c r="F235" s="181" t="str">
        <f>B⓵_マスタ登録!$J$82</f>
        <v>人件費</v>
      </c>
      <c r="G235" s="194"/>
      <c r="H235" s="182"/>
      <c r="I235" s="181" t="str">
        <f>B⓵_マスタ登録!$F$141</f>
        <v>営業部</v>
      </c>
      <c r="J235" s="182"/>
      <c r="K235" s="292">
        <f>'B②-1_【営業部】入力画面'!R$79</f>
        <v>1500</v>
      </c>
      <c r="L235" s="293"/>
      <c r="M235" s="294"/>
      <c r="N235" s="80" t="s">
        <v>484</v>
      </c>
      <c r="O235" s="43">
        <f>B⓵_マスタ登録!$F$36</f>
        <v>199</v>
      </c>
      <c r="P235" s="181" t="str">
        <f>B⓵_マスタ登録!$G$36</f>
        <v>仮勘定</v>
      </c>
      <c r="Q235" s="182"/>
      <c r="R235" s="43" t="str">
        <f>B⓵_マスタ登録!$F$141</f>
        <v>営業部</v>
      </c>
      <c r="S235" s="295">
        <f>K235</f>
        <v>1500</v>
      </c>
      <c r="T235" s="296"/>
      <c r="U235" s="49" t="s">
        <v>485</v>
      </c>
    </row>
    <row r="236" spans="2:21" ht="22.5" x14ac:dyDescent="0.55000000000000004">
      <c r="B236" s="14"/>
      <c r="C236" s="15"/>
      <c r="D236" s="15"/>
      <c r="E236" s="15"/>
      <c r="F236" s="15"/>
      <c r="G236" s="15"/>
      <c r="H236" s="15"/>
      <c r="I236" s="15"/>
      <c r="J236" s="15"/>
      <c r="K236" s="15"/>
      <c r="L236" s="15"/>
      <c r="M236" s="15"/>
      <c r="N236" s="15"/>
      <c r="O236" s="15"/>
      <c r="P236" s="15"/>
      <c r="Q236" s="15"/>
      <c r="R236" s="15"/>
      <c r="S236" s="4"/>
      <c r="T236" s="4"/>
      <c r="U236" s="49"/>
    </row>
    <row r="237" spans="2:21" ht="23" thickBot="1" x14ac:dyDescent="0.6">
      <c r="B237" s="47" t="s">
        <v>319</v>
      </c>
      <c r="C237" s="15"/>
      <c r="D237" s="15"/>
      <c r="E237" s="15"/>
      <c r="F237" s="15"/>
      <c r="G237" s="15"/>
      <c r="H237" s="15"/>
      <c r="I237" s="15"/>
      <c r="J237" s="15"/>
      <c r="K237" s="15"/>
      <c r="L237" s="15"/>
      <c r="M237" s="15"/>
      <c r="N237" s="15"/>
      <c r="O237" s="15"/>
      <c r="P237" s="15"/>
      <c r="Q237" s="15"/>
      <c r="R237" s="15"/>
      <c r="S237" s="4"/>
      <c r="T237" s="4"/>
      <c r="U237" s="49"/>
    </row>
    <row r="238" spans="2:21" ht="23" thickBot="1" x14ac:dyDescent="0.6">
      <c r="B238" s="92" t="s">
        <v>345</v>
      </c>
      <c r="C238" s="78">
        <v>44651</v>
      </c>
      <c r="D238" s="181">
        <f>B⓵_マスタ登録!$I$82</f>
        <v>521</v>
      </c>
      <c r="E238" s="182"/>
      <c r="F238" s="181" t="str">
        <f>B⓵_マスタ登録!$J$82</f>
        <v>人件費</v>
      </c>
      <c r="G238" s="194"/>
      <c r="H238" s="182"/>
      <c r="I238" s="181" t="str">
        <f>B⓵_マスタ登録!$F$141</f>
        <v>営業部</v>
      </c>
      <c r="J238" s="182"/>
      <c r="K238" s="292">
        <f>'B②-1_【営業部】入力画面'!S$79</f>
        <v>1500</v>
      </c>
      <c r="L238" s="293"/>
      <c r="M238" s="294"/>
      <c r="N238" s="80" t="s">
        <v>484</v>
      </c>
      <c r="O238" s="43">
        <f>B⓵_マスタ登録!$F$36</f>
        <v>199</v>
      </c>
      <c r="P238" s="181" t="str">
        <f>B⓵_マスタ登録!$G$36</f>
        <v>仮勘定</v>
      </c>
      <c r="Q238" s="182"/>
      <c r="R238" s="43" t="str">
        <f>B⓵_マスタ登録!$F$141</f>
        <v>営業部</v>
      </c>
      <c r="S238" s="295">
        <f>K238</f>
        <v>1500</v>
      </c>
      <c r="T238" s="296"/>
      <c r="U238" s="49" t="s">
        <v>485</v>
      </c>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x14ac:dyDescent="0.55000000000000004">
      <c r="B240" s="14"/>
      <c r="C240" s="15"/>
      <c r="D240" s="15"/>
      <c r="E240" s="15"/>
      <c r="F240" s="15"/>
      <c r="G240" s="15"/>
      <c r="H240" s="15"/>
      <c r="I240" s="15"/>
      <c r="J240" s="15"/>
      <c r="K240" s="15"/>
      <c r="L240" s="15"/>
      <c r="M240" s="15"/>
      <c r="N240" s="15"/>
      <c r="O240" s="15"/>
      <c r="P240" s="15"/>
      <c r="Q240" s="15"/>
      <c r="R240" s="15"/>
      <c r="S240" s="15"/>
      <c r="T240" s="15"/>
      <c r="U240" s="16"/>
    </row>
    <row r="241" spans="2:21" ht="22.5" x14ac:dyDescent="0.55000000000000004">
      <c r="B241" s="47" t="s">
        <v>392</v>
      </c>
      <c r="C241" s="15"/>
      <c r="D241" s="15"/>
      <c r="E241" s="15"/>
      <c r="F241" s="15"/>
      <c r="G241" s="15"/>
      <c r="H241" s="15"/>
      <c r="I241" s="15"/>
      <c r="J241" s="15"/>
      <c r="K241" s="15"/>
      <c r="L241" s="15"/>
      <c r="M241" s="15"/>
      <c r="N241" s="15"/>
      <c r="O241" s="15"/>
      <c r="P241" s="15"/>
      <c r="Q241" s="15"/>
      <c r="R241" s="15"/>
      <c r="S241" s="15"/>
      <c r="T241" s="15"/>
      <c r="U241" s="16"/>
    </row>
    <row r="242" spans="2:21" x14ac:dyDescent="0.55000000000000004">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47" t="s">
        <v>319</v>
      </c>
      <c r="C243" s="15"/>
      <c r="D243" s="15"/>
      <c r="E243" s="15"/>
      <c r="F243" s="15"/>
      <c r="G243" s="15"/>
      <c r="H243" s="15"/>
      <c r="I243" s="15"/>
      <c r="J243" s="15"/>
      <c r="K243" s="15"/>
      <c r="L243" s="15"/>
      <c r="M243" s="15"/>
      <c r="N243" s="15"/>
      <c r="O243" s="15"/>
      <c r="P243" s="15"/>
      <c r="Q243" s="15"/>
      <c r="R243" s="15"/>
      <c r="S243" s="15"/>
      <c r="T243" s="15"/>
      <c r="U243" s="49"/>
    </row>
    <row r="244" spans="2:21" ht="23" thickBot="1" x14ac:dyDescent="0.6">
      <c r="B244" s="92" t="s">
        <v>321</v>
      </c>
      <c r="C244" s="78">
        <v>44316</v>
      </c>
      <c r="D244" s="181">
        <f>B⓵_マスタ登録!$I$83</f>
        <v>522</v>
      </c>
      <c r="E244" s="182"/>
      <c r="F244" s="181" t="str">
        <f>B⓵_マスタ登録!$J$83</f>
        <v>固定販管費</v>
      </c>
      <c r="G244" s="194"/>
      <c r="H244" s="182"/>
      <c r="I244" s="181" t="str">
        <f>B⓵_マスタ登録!$F$141</f>
        <v>営業部</v>
      </c>
      <c r="J244" s="182"/>
      <c r="K244" s="292">
        <f>'B②-1_【営業部】入力画面'!N$81</f>
        <v>300</v>
      </c>
      <c r="L244" s="293"/>
      <c r="M244" s="294"/>
      <c r="N244" s="80" t="s">
        <v>484</v>
      </c>
      <c r="O244" s="43">
        <f>B⓵_マスタ登録!$F$36</f>
        <v>199</v>
      </c>
      <c r="P244" s="181" t="str">
        <f>B⓵_マスタ登録!$G$36</f>
        <v>仮勘定</v>
      </c>
      <c r="Q244" s="182"/>
      <c r="R244" s="43" t="str">
        <f>B⓵_マスタ登録!$F$141</f>
        <v>営業部</v>
      </c>
      <c r="S244" s="290">
        <f>K244</f>
        <v>300</v>
      </c>
      <c r="T244" s="291"/>
      <c r="U244" s="49" t="s">
        <v>485</v>
      </c>
    </row>
    <row r="245" spans="2:21" ht="22.5" x14ac:dyDescent="0.55000000000000004">
      <c r="B245" s="14"/>
      <c r="C245" s="15"/>
      <c r="D245" s="15"/>
      <c r="E245" s="15"/>
      <c r="F245" s="15"/>
      <c r="G245" s="15"/>
      <c r="H245" s="15"/>
      <c r="I245" s="15"/>
      <c r="J245" s="15"/>
      <c r="K245" s="15"/>
      <c r="L245" s="15"/>
      <c r="M245" s="15"/>
      <c r="N245" s="15"/>
      <c r="O245" s="15"/>
      <c r="P245" s="15"/>
      <c r="Q245" s="15"/>
      <c r="R245" s="15"/>
      <c r="S245" s="15"/>
      <c r="T245" s="15"/>
      <c r="U245" s="49"/>
    </row>
    <row r="246" spans="2:21" ht="23" thickBot="1" x14ac:dyDescent="0.6">
      <c r="B246" s="47" t="s">
        <v>319</v>
      </c>
      <c r="C246" s="15"/>
      <c r="D246" s="15"/>
      <c r="E246" s="15"/>
      <c r="F246" s="15"/>
      <c r="G246" s="15"/>
      <c r="H246" s="15"/>
      <c r="I246" s="15"/>
      <c r="J246" s="15"/>
      <c r="K246" s="15"/>
      <c r="L246" s="15"/>
      <c r="M246" s="15"/>
      <c r="N246" s="15"/>
      <c r="O246" s="15"/>
      <c r="P246" s="15"/>
      <c r="Q246" s="15"/>
      <c r="R246" s="15"/>
      <c r="S246" s="15"/>
      <c r="T246" s="15"/>
      <c r="U246" s="49"/>
    </row>
    <row r="247" spans="2:21" ht="23" thickBot="1" x14ac:dyDescent="0.6">
      <c r="B247" s="92" t="s">
        <v>325</v>
      </c>
      <c r="C247" s="78">
        <v>44347</v>
      </c>
      <c r="D247" s="181">
        <f>B⓵_マスタ登録!$I$83</f>
        <v>522</v>
      </c>
      <c r="E247" s="182"/>
      <c r="F247" s="181" t="str">
        <f>B⓵_マスタ登録!$J$83</f>
        <v>固定販管費</v>
      </c>
      <c r="G247" s="194"/>
      <c r="H247" s="182"/>
      <c r="I247" s="181" t="str">
        <f>B⓵_マスタ登録!$F$141</f>
        <v>営業部</v>
      </c>
      <c r="J247" s="182"/>
      <c r="K247" s="292">
        <f>'B②-1_【営業部】入力画面'!O$81</f>
        <v>300</v>
      </c>
      <c r="L247" s="293"/>
      <c r="M247" s="294"/>
      <c r="N247" s="80" t="s">
        <v>484</v>
      </c>
      <c r="O247" s="43">
        <f>B⓵_マスタ登録!$F$36</f>
        <v>199</v>
      </c>
      <c r="P247" s="181" t="str">
        <f>B⓵_マスタ登録!$G$36</f>
        <v>仮勘定</v>
      </c>
      <c r="Q247" s="182"/>
      <c r="R247" s="43" t="str">
        <f>B⓵_マスタ登録!$F$141</f>
        <v>営業部</v>
      </c>
      <c r="S247" s="290">
        <f>K247</f>
        <v>300</v>
      </c>
      <c r="T247" s="291"/>
      <c r="U247" s="49" t="s">
        <v>485</v>
      </c>
    </row>
    <row r="248" spans="2:21" ht="22.5" x14ac:dyDescent="0.55000000000000004">
      <c r="B248" s="14"/>
      <c r="C248" s="15"/>
      <c r="D248" s="15"/>
      <c r="E248" s="15"/>
      <c r="F248" s="15"/>
      <c r="G248" s="15"/>
      <c r="H248" s="15"/>
      <c r="I248" s="15"/>
      <c r="J248" s="15"/>
      <c r="K248" s="15"/>
      <c r="L248" s="15"/>
      <c r="M248" s="15"/>
      <c r="N248" s="15"/>
      <c r="O248" s="15"/>
      <c r="P248" s="15"/>
      <c r="Q248" s="15"/>
      <c r="R248" s="15"/>
      <c r="S248" s="15"/>
      <c r="T248" s="15"/>
      <c r="U248" s="49"/>
    </row>
    <row r="249" spans="2:21" ht="23" thickBot="1" x14ac:dyDescent="0.6">
      <c r="B249" s="47" t="s">
        <v>319</v>
      </c>
      <c r="C249" s="15"/>
      <c r="D249" s="15"/>
      <c r="E249" s="15"/>
      <c r="F249" s="15"/>
      <c r="G249" s="15"/>
      <c r="H249" s="15"/>
      <c r="I249" s="15"/>
      <c r="J249" s="15"/>
      <c r="K249" s="15"/>
      <c r="L249" s="15"/>
      <c r="M249" s="15"/>
      <c r="N249" s="15"/>
      <c r="O249" s="15"/>
      <c r="P249" s="15"/>
      <c r="Q249" s="15"/>
      <c r="R249" s="15"/>
      <c r="S249" s="15"/>
      <c r="T249" s="15"/>
      <c r="U249" s="49"/>
    </row>
    <row r="250" spans="2:21" ht="23" thickBot="1" x14ac:dyDescent="0.6">
      <c r="B250" s="92" t="s">
        <v>327</v>
      </c>
      <c r="C250" s="78">
        <v>44377</v>
      </c>
      <c r="D250" s="181">
        <f>B⓵_マスタ登録!$I$83</f>
        <v>522</v>
      </c>
      <c r="E250" s="182"/>
      <c r="F250" s="181" t="str">
        <f>B⓵_マスタ登録!$J$83</f>
        <v>固定販管費</v>
      </c>
      <c r="G250" s="194"/>
      <c r="H250" s="182"/>
      <c r="I250" s="181" t="str">
        <f>B⓵_マスタ登録!$F$141</f>
        <v>営業部</v>
      </c>
      <c r="J250" s="182"/>
      <c r="K250" s="292">
        <f>'B②-1_【営業部】入力画面'!P$81</f>
        <v>300</v>
      </c>
      <c r="L250" s="293"/>
      <c r="M250" s="294"/>
      <c r="N250" s="80" t="s">
        <v>484</v>
      </c>
      <c r="O250" s="43">
        <f>B⓵_マスタ登録!$F$36</f>
        <v>199</v>
      </c>
      <c r="P250" s="181" t="str">
        <f>B⓵_マスタ登録!$G$36</f>
        <v>仮勘定</v>
      </c>
      <c r="Q250" s="182"/>
      <c r="R250" s="43" t="str">
        <f>B⓵_マスタ登録!$F$141</f>
        <v>営業部</v>
      </c>
      <c r="S250" s="290">
        <f>K250</f>
        <v>300</v>
      </c>
      <c r="T250" s="291"/>
      <c r="U250" s="49" t="s">
        <v>485</v>
      </c>
    </row>
    <row r="251" spans="2:21" ht="22.5" x14ac:dyDescent="0.55000000000000004">
      <c r="B251" s="14"/>
      <c r="C251" s="15"/>
      <c r="D251" s="15"/>
      <c r="E251" s="15"/>
      <c r="F251" s="15"/>
      <c r="G251" s="15"/>
      <c r="H251" s="15"/>
      <c r="I251" s="15"/>
      <c r="J251" s="15"/>
      <c r="K251" s="15"/>
      <c r="L251" s="15"/>
      <c r="M251" s="15"/>
      <c r="N251" s="15"/>
      <c r="O251" s="15"/>
      <c r="P251" s="15"/>
      <c r="Q251" s="15"/>
      <c r="R251" s="15"/>
      <c r="S251" s="15"/>
      <c r="T251" s="15"/>
      <c r="U251" s="49"/>
    </row>
    <row r="252" spans="2:21" ht="23" thickBot="1" x14ac:dyDescent="0.6">
      <c r="B252" s="47" t="s">
        <v>319</v>
      </c>
      <c r="C252" s="15"/>
      <c r="D252" s="15"/>
      <c r="E252" s="15"/>
      <c r="F252" s="15"/>
      <c r="G252" s="15"/>
      <c r="H252" s="15"/>
      <c r="I252" s="15"/>
      <c r="J252" s="15"/>
      <c r="K252" s="15"/>
      <c r="L252" s="15"/>
      <c r="M252" s="15"/>
      <c r="N252" s="15"/>
      <c r="O252" s="15"/>
      <c r="P252" s="15"/>
      <c r="Q252" s="15"/>
      <c r="R252" s="15"/>
      <c r="S252" s="15"/>
      <c r="T252" s="15"/>
      <c r="U252" s="49"/>
    </row>
    <row r="253" spans="2:21" ht="23" thickBot="1" x14ac:dyDescent="0.6">
      <c r="B253" s="92" t="s">
        <v>329</v>
      </c>
      <c r="C253" s="78">
        <v>44408</v>
      </c>
      <c r="D253" s="181">
        <f>B⓵_マスタ登録!$I$83</f>
        <v>522</v>
      </c>
      <c r="E253" s="182"/>
      <c r="F253" s="181" t="str">
        <f>B⓵_マスタ登録!$J$83</f>
        <v>固定販管費</v>
      </c>
      <c r="G253" s="194"/>
      <c r="H253" s="182"/>
      <c r="I253" s="181" t="str">
        <f>B⓵_マスタ登録!$F$141</f>
        <v>営業部</v>
      </c>
      <c r="J253" s="182"/>
      <c r="K253" s="292">
        <f>'B②-1_【営業部】入力画面'!Q$81</f>
        <v>300</v>
      </c>
      <c r="L253" s="293"/>
      <c r="M253" s="294"/>
      <c r="N253" s="80" t="s">
        <v>484</v>
      </c>
      <c r="O253" s="43">
        <f>B⓵_マスタ登録!$F$36</f>
        <v>199</v>
      </c>
      <c r="P253" s="181" t="str">
        <f>B⓵_マスタ登録!$G$36</f>
        <v>仮勘定</v>
      </c>
      <c r="Q253" s="182"/>
      <c r="R253" s="43" t="str">
        <f>B⓵_マスタ登録!$F$141</f>
        <v>営業部</v>
      </c>
      <c r="S253" s="290">
        <f>K253</f>
        <v>300</v>
      </c>
      <c r="T253" s="291"/>
      <c r="U253" s="49" t="s">
        <v>485</v>
      </c>
    </row>
    <row r="254" spans="2:21" ht="22.5" x14ac:dyDescent="0.55000000000000004">
      <c r="B254" s="14"/>
      <c r="C254" s="15"/>
      <c r="D254" s="15"/>
      <c r="E254" s="15"/>
      <c r="F254" s="15"/>
      <c r="G254" s="15"/>
      <c r="H254" s="15"/>
      <c r="I254" s="15"/>
      <c r="J254" s="15"/>
      <c r="K254" s="15"/>
      <c r="L254" s="15"/>
      <c r="M254" s="15"/>
      <c r="N254" s="15"/>
      <c r="O254" s="15"/>
      <c r="P254" s="15"/>
      <c r="Q254" s="15"/>
      <c r="R254" s="15"/>
      <c r="S254" s="15"/>
      <c r="T254" s="15"/>
      <c r="U254" s="49"/>
    </row>
    <row r="255" spans="2:21" ht="23" thickBot="1" x14ac:dyDescent="0.6">
      <c r="B255" s="47" t="s">
        <v>319</v>
      </c>
      <c r="C255" s="15"/>
      <c r="D255" s="15"/>
      <c r="E255" s="15"/>
      <c r="F255" s="15"/>
      <c r="G255" s="15"/>
      <c r="H255" s="15"/>
      <c r="I255" s="15"/>
      <c r="J255" s="15"/>
      <c r="K255" s="15"/>
      <c r="L255" s="15"/>
      <c r="M255" s="15"/>
      <c r="N255" s="15"/>
      <c r="O255" s="15"/>
      <c r="P255" s="15"/>
      <c r="Q255" s="15"/>
      <c r="R255" s="15"/>
      <c r="S255" s="15"/>
      <c r="T255" s="15"/>
      <c r="U255" s="49"/>
    </row>
    <row r="256" spans="2:21" ht="23" thickBot="1" x14ac:dyDescent="0.6">
      <c r="B256" s="92" t="s">
        <v>331</v>
      </c>
      <c r="C256" s="78">
        <v>44439</v>
      </c>
      <c r="D256" s="181">
        <f>B⓵_マスタ登録!$I$83</f>
        <v>522</v>
      </c>
      <c r="E256" s="182"/>
      <c r="F256" s="181" t="str">
        <f>B⓵_マスタ登録!$J$83</f>
        <v>固定販管費</v>
      </c>
      <c r="G256" s="194"/>
      <c r="H256" s="182"/>
      <c r="I256" s="181" t="str">
        <f>B⓵_マスタ登録!$F$141</f>
        <v>営業部</v>
      </c>
      <c r="J256" s="182"/>
      <c r="K256" s="292">
        <f>'B②-1_【営業部】入力画面'!R$81</f>
        <v>300</v>
      </c>
      <c r="L256" s="293"/>
      <c r="M256" s="294"/>
      <c r="N256" s="80" t="s">
        <v>484</v>
      </c>
      <c r="O256" s="43">
        <f>B⓵_マスタ登録!$F$36</f>
        <v>199</v>
      </c>
      <c r="P256" s="181" t="str">
        <f>B⓵_マスタ登録!$G$36</f>
        <v>仮勘定</v>
      </c>
      <c r="Q256" s="182"/>
      <c r="R256" s="43" t="str">
        <f>B⓵_マスタ登録!$F$141</f>
        <v>営業部</v>
      </c>
      <c r="S256" s="290">
        <f>K256</f>
        <v>300</v>
      </c>
      <c r="T256" s="291"/>
      <c r="U256" s="49" t="s">
        <v>485</v>
      </c>
    </row>
    <row r="257" spans="2:21" ht="22.5" x14ac:dyDescent="0.55000000000000004">
      <c r="B257" s="14"/>
      <c r="C257" s="15"/>
      <c r="D257" s="15"/>
      <c r="E257" s="15"/>
      <c r="F257" s="15"/>
      <c r="G257" s="15"/>
      <c r="H257" s="15"/>
      <c r="I257" s="15"/>
      <c r="J257" s="15"/>
      <c r="K257" s="15"/>
      <c r="L257" s="15"/>
      <c r="M257" s="15"/>
      <c r="N257" s="15"/>
      <c r="O257" s="15"/>
      <c r="P257" s="15"/>
      <c r="Q257" s="15"/>
      <c r="R257" s="15"/>
      <c r="S257" s="4"/>
      <c r="T257" s="4"/>
      <c r="U257" s="49"/>
    </row>
    <row r="258" spans="2:21" ht="23" thickBot="1" x14ac:dyDescent="0.6">
      <c r="B258" s="47" t="s">
        <v>319</v>
      </c>
      <c r="C258" s="15"/>
      <c r="D258" s="15"/>
      <c r="E258" s="15"/>
      <c r="F258" s="15"/>
      <c r="G258" s="15"/>
      <c r="H258" s="15"/>
      <c r="I258" s="15"/>
      <c r="J258" s="15"/>
      <c r="K258" s="15"/>
      <c r="L258" s="15"/>
      <c r="M258" s="15"/>
      <c r="N258" s="15"/>
      <c r="O258" s="15"/>
      <c r="P258" s="15"/>
      <c r="Q258" s="15"/>
      <c r="R258" s="15"/>
      <c r="S258" s="4"/>
      <c r="T258" s="4"/>
      <c r="U258" s="49"/>
    </row>
    <row r="259" spans="2:21" ht="23" thickBot="1" x14ac:dyDescent="0.6">
      <c r="B259" s="92" t="s">
        <v>333</v>
      </c>
      <c r="C259" s="78">
        <v>44469</v>
      </c>
      <c r="D259" s="181">
        <f>B⓵_マスタ登録!$I$83</f>
        <v>522</v>
      </c>
      <c r="E259" s="182"/>
      <c r="F259" s="181" t="str">
        <f>B⓵_マスタ登録!$J$83</f>
        <v>固定販管費</v>
      </c>
      <c r="G259" s="194"/>
      <c r="H259" s="182"/>
      <c r="I259" s="181" t="str">
        <f>B⓵_マスタ登録!$F$141</f>
        <v>営業部</v>
      </c>
      <c r="J259" s="182"/>
      <c r="K259" s="292">
        <f>'B②-1_【営業部】入力画面'!S$81</f>
        <v>300</v>
      </c>
      <c r="L259" s="293"/>
      <c r="M259" s="294"/>
      <c r="N259" s="80" t="s">
        <v>484</v>
      </c>
      <c r="O259" s="43">
        <f>B⓵_マスタ登録!$F$36</f>
        <v>199</v>
      </c>
      <c r="P259" s="181" t="str">
        <f>B⓵_マスタ登録!$G$36</f>
        <v>仮勘定</v>
      </c>
      <c r="Q259" s="182"/>
      <c r="R259" s="43" t="str">
        <f>B⓵_マスタ登録!$F$141</f>
        <v>営業部</v>
      </c>
      <c r="S259" s="290">
        <f>K259</f>
        <v>300</v>
      </c>
      <c r="T259" s="291"/>
      <c r="U259" s="49" t="s">
        <v>485</v>
      </c>
    </row>
    <row r="260" spans="2:21" ht="22.5" x14ac:dyDescent="0.55000000000000004">
      <c r="B260" s="14"/>
      <c r="C260" s="15"/>
      <c r="D260" s="15"/>
      <c r="E260" s="15"/>
      <c r="F260" s="15"/>
      <c r="G260" s="15"/>
      <c r="H260" s="15"/>
      <c r="I260" s="15"/>
      <c r="J260" s="15"/>
      <c r="K260" s="15"/>
      <c r="L260" s="15"/>
      <c r="M260" s="15"/>
      <c r="N260" s="15"/>
      <c r="O260" s="15"/>
      <c r="P260" s="15"/>
      <c r="Q260" s="15"/>
      <c r="R260" s="15"/>
      <c r="S260" s="4"/>
      <c r="T260" s="4"/>
      <c r="U260" s="49"/>
    </row>
    <row r="261" spans="2:21" ht="23" thickBot="1" x14ac:dyDescent="0.6">
      <c r="B261" s="47" t="s">
        <v>319</v>
      </c>
      <c r="C261" s="15"/>
      <c r="D261" s="15"/>
      <c r="E261" s="15"/>
      <c r="F261" s="15"/>
      <c r="G261" s="15"/>
      <c r="H261" s="15"/>
      <c r="I261" s="15"/>
      <c r="J261" s="15"/>
      <c r="K261" s="15"/>
      <c r="L261" s="15"/>
      <c r="M261" s="15"/>
      <c r="N261" s="15"/>
      <c r="O261" s="15"/>
      <c r="P261" s="15"/>
      <c r="Q261" s="15"/>
      <c r="R261" s="15"/>
      <c r="S261" s="4"/>
      <c r="T261" s="4"/>
      <c r="U261" s="49"/>
    </row>
    <row r="262" spans="2:21" ht="23" thickBot="1" x14ac:dyDescent="0.6">
      <c r="B262" s="92" t="s">
        <v>335</v>
      </c>
      <c r="C262" s="78">
        <v>44500</v>
      </c>
      <c r="D262" s="181">
        <f>B⓵_マスタ登録!$I$83</f>
        <v>522</v>
      </c>
      <c r="E262" s="182"/>
      <c r="F262" s="181" t="str">
        <f>B⓵_マスタ登録!$J$83</f>
        <v>固定販管費</v>
      </c>
      <c r="G262" s="194"/>
      <c r="H262" s="182"/>
      <c r="I262" s="181" t="str">
        <f>B⓵_マスタ登録!$F$141</f>
        <v>営業部</v>
      </c>
      <c r="J262" s="182"/>
      <c r="K262" s="292">
        <f>'B②-1_【営業部】入力画面'!N$83</f>
        <v>300</v>
      </c>
      <c r="L262" s="293"/>
      <c r="M262" s="294"/>
      <c r="N262" s="80" t="s">
        <v>484</v>
      </c>
      <c r="O262" s="43">
        <f>B⓵_マスタ登録!$F$36</f>
        <v>199</v>
      </c>
      <c r="P262" s="181" t="str">
        <f>B⓵_マスタ登録!$G$36</f>
        <v>仮勘定</v>
      </c>
      <c r="Q262" s="182"/>
      <c r="R262" s="43" t="str">
        <f>B⓵_マスタ登録!$F$141</f>
        <v>営業部</v>
      </c>
      <c r="S262" s="290">
        <f>K262</f>
        <v>300</v>
      </c>
      <c r="T262" s="291"/>
      <c r="U262" s="49" t="s">
        <v>485</v>
      </c>
    </row>
    <row r="263" spans="2:21" ht="22.5" x14ac:dyDescent="0.55000000000000004">
      <c r="B263" s="14"/>
      <c r="C263" s="15"/>
      <c r="D263" s="15"/>
      <c r="E263" s="15"/>
      <c r="F263" s="15"/>
      <c r="G263" s="15"/>
      <c r="H263" s="15"/>
      <c r="I263" s="15"/>
      <c r="J263" s="15"/>
      <c r="K263" s="15"/>
      <c r="L263" s="15"/>
      <c r="M263" s="15"/>
      <c r="N263" s="15"/>
      <c r="O263" s="15"/>
      <c r="P263" s="15"/>
      <c r="Q263" s="15"/>
      <c r="R263" s="15"/>
      <c r="S263" s="4"/>
      <c r="T263" s="4"/>
      <c r="U263" s="49"/>
    </row>
    <row r="264" spans="2:21" ht="23" thickBot="1" x14ac:dyDescent="0.6">
      <c r="B264" s="47" t="s">
        <v>319</v>
      </c>
      <c r="C264" s="15"/>
      <c r="D264" s="15"/>
      <c r="E264" s="15"/>
      <c r="F264" s="15"/>
      <c r="G264" s="15"/>
      <c r="H264" s="15"/>
      <c r="I264" s="15"/>
      <c r="J264" s="15"/>
      <c r="K264" s="15"/>
      <c r="L264" s="15"/>
      <c r="M264" s="15"/>
      <c r="N264" s="15"/>
      <c r="O264" s="15"/>
      <c r="P264" s="15"/>
      <c r="Q264" s="15"/>
      <c r="R264" s="15"/>
      <c r="S264" s="4"/>
      <c r="T264" s="4"/>
      <c r="U264" s="49"/>
    </row>
    <row r="265" spans="2:21" ht="23" thickBot="1" x14ac:dyDescent="0.6">
      <c r="B265" s="92" t="s">
        <v>337</v>
      </c>
      <c r="C265" s="78">
        <v>44530</v>
      </c>
      <c r="D265" s="181">
        <f>B⓵_マスタ登録!$I$83</f>
        <v>522</v>
      </c>
      <c r="E265" s="182"/>
      <c r="F265" s="181" t="str">
        <f>B⓵_マスタ登録!$J$83</f>
        <v>固定販管費</v>
      </c>
      <c r="G265" s="194"/>
      <c r="H265" s="182"/>
      <c r="I265" s="181" t="str">
        <f>B⓵_マスタ登録!$F$141</f>
        <v>営業部</v>
      </c>
      <c r="J265" s="182"/>
      <c r="K265" s="292">
        <f>'B②-1_【営業部】入力画面'!O$83</f>
        <v>300</v>
      </c>
      <c r="L265" s="293"/>
      <c r="M265" s="294"/>
      <c r="N265" s="80" t="s">
        <v>484</v>
      </c>
      <c r="O265" s="43">
        <f>B⓵_マスタ登録!$F$36</f>
        <v>199</v>
      </c>
      <c r="P265" s="181" t="str">
        <f>B⓵_マスタ登録!$G$36</f>
        <v>仮勘定</v>
      </c>
      <c r="Q265" s="182"/>
      <c r="R265" s="43" t="str">
        <f>B⓵_マスタ登録!$F$141</f>
        <v>営業部</v>
      </c>
      <c r="S265" s="290">
        <f>K265</f>
        <v>300</v>
      </c>
      <c r="T265" s="291"/>
      <c r="U265" s="49" t="s">
        <v>485</v>
      </c>
    </row>
    <row r="266" spans="2:21" ht="22.5" x14ac:dyDescent="0.55000000000000004">
      <c r="B266" s="14"/>
      <c r="C266" s="15"/>
      <c r="D266" s="15"/>
      <c r="E266" s="15"/>
      <c r="F266" s="15"/>
      <c r="G266" s="15"/>
      <c r="H266" s="15"/>
      <c r="I266" s="15"/>
      <c r="J266" s="15"/>
      <c r="K266" s="15"/>
      <c r="L266" s="15"/>
      <c r="M266" s="15"/>
      <c r="N266" s="15"/>
      <c r="O266" s="15"/>
      <c r="P266" s="15"/>
      <c r="Q266" s="15"/>
      <c r="R266" s="15"/>
      <c r="S266" s="4"/>
      <c r="T266" s="4"/>
      <c r="U266" s="49"/>
    </row>
    <row r="267" spans="2:21" ht="23" thickBot="1" x14ac:dyDescent="0.6">
      <c r="B267" s="47" t="s">
        <v>319</v>
      </c>
      <c r="C267" s="15"/>
      <c r="D267" s="15"/>
      <c r="E267" s="15"/>
      <c r="F267" s="15"/>
      <c r="G267" s="15"/>
      <c r="H267" s="15"/>
      <c r="I267" s="15"/>
      <c r="J267" s="15"/>
      <c r="K267" s="15"/>
      <c r="L267" s="15"/>
      <c r="M267" s="15"/>
      <c r="N267" s="15"/>
      <c r="O267" s="15"/>
      <c r="P267" s="15"/>
      <c r="Q267" s="15"/>
      <c r="R267" s="15"/>
      <c r="S267" s="4"/>
      <c r="T267" s="4"/>
      <c r="U267" s="49"/>
    </row>
    <row r="268" spans="2:21" ht="23" thickBot="1" x14ac:dyDescent="0.6">
      <c r="B268" s="92" t="s">
        <v>339</v>
      </c>
      <c r="C268" s="78">
        <v>44561</v>
      </c>
      <c r="D268" s="181">
        <f>B⓵_マスタ登録!$I$83</f>
        <v>522</v>
      </c>
      <c r="E268" s="182"/>
      <c r="F268" s="181" t="str">
        <f>B⓵_マスタ登録!$J$83</f>
        <v>固定販管費</v>
      </c>
      <c r="G268" s="194"/>
      <c r="H268" s="182"/>
      <c r="I268" s="181" t="str">
        <f>B⓵_マスタ登録!$F$141</f>
        <v>営業部</v>
      </c>
      <c r="J268" s="182"/>
      <c r="K268" s="292">
        <f>'B②-1_【営業部】入力画面'!P$83</f>
        <v>300</v>
      </c>
      <c r="L268" s="293"/>
      <c r="M268" s="294"/>
      <c r="N268" s="80" t="s">
        <v>484</v>
      </c>
      <c r="O268" s="43">
        <f>B⓵_マスタ登録!$F$36</f>
        <v>199</v>
      </c>
      <c r="P268" s="181" t="str">
        <f>B⓵_マスタ登録!$G$36</f>
        <v>仮勘定</v>
      </c>
      <c r="Q268" s="182"/>
      <c r="R268" s="43" t="str">
        <f>B⓵_マスタ登録!$F$141</f>
        <v>営業部</v>
      </c>
      <c r="S268" s="290">
        <f>K268</f>
        <v>300</v>
      </c>
      <c r="T268" s="291"/>
      <c r="U268" s="49" t="s">
        <v>485</v>
      </c>
    </row>
    <row r="269" spans="2:21" ht="22.5" x14ac:dyDescent="0.55000000000000004">
      <c r="B269" s="14"/>
      <c r="C269" s="15"/>
      <c r="D269" s="15"/>
      <c r="E269" s="15"/>
      <c r="F269" s="15"/>
      <c r="G269" s="15"/>
      <c r="H269" s="15"/>
      <c r="I269" s="15"/>
      <c r="J269" s="15"/>
      <c r="K269" s="15"/>
      <c r="L269" s="15"/>
      <c r="M269" s="15"/>
      <c r="N269" s="15"/>
      <c r="O269" s="15"/>
      <c r="P269" s="15"/>
      <c r="Q269" s="15"/>
      <c r="R269" s="15"/>
      <c r="S269" s="4"/>
      <c r="T269" s="4"/>
      <c r="U269" s="49"/>
    </row>
    <row r="270" spans="2:21" ht="23" thickBot="1" x14ac:dyDescent="0.6">
      <c r="B270" s="47" t="s">
        <v>319</v>
      </c>
      <c r="C270" s="15"/>
      <c r="D270" s="15"/>
      <c r="E270" s="15"/>
      <c r="F270" s="15"/>
      <c r="G270" s="15"/>
      <c r="H270" s="15"/>
      <c r="I270" s="15"/>
      <c r="J270" s="15"/>
      <c r="K270" s="15"/>
      <c r="L270" s="15"/>
      <c r="M270" s="15"/>
      <c r="N270" s="15"/>
      <c r="O270" s="15"/>
      <c r="P270" s="15"/>
      <c r="Q270" s="15"/>
      <c r="R270" s="15"/>
      <c r="S270" s="4"/>
      <c r="T270" s="4"/>
      <c r="U270" s="49"/>
    </row>
    <row r="271" spans="2:21" ht="23" thickBot="1" x14ac:dyDescent="0.6">
      <c r="B271" s="92" t="s">
        <v>341</v>
      </c>
      <c r="C271" s="78">
        <v>44592</v>
      </c>
      <c r="D271" s="181">
        <f>B⓵_マスタ登録!$I$83</f>
        <v>522</v>
      </c>
      <c r="E271" s="182"/>
      <c r="F271" s="181" t="str">
        <f>B⓵_マスタ登録!$J$83</f>
        <v>固定販管費</v>
      </c>
      <c r="G271" s="194"/>
      <c r="H271" s="182"/>
      <c r="I271" s="181" t="str">
        <f>B⓵_マスタ登録!$F$141</f>
        <v>営業部</v>
      </c>
      <c r="J271" s="182"/>
      <c r="K271" s="292">
        <f>'B②-1_【営業部】入力画面'!Q$83</f>
        <v>300</v>
      </c>
      <c r="L271" s="293"/>
      <c r="M271" s="294"/>
      <c r="N271" s="80" t="s">
        <v>484</v>
      </c>
      <c r="O271" s="43">
        <f>B⓵_マスタ登録!$F$36</f>
        <v>199</v>
      </c>
      <c r="P271" s="181" t="str">
        <f>B⓵_マスタ登録!$G$36</f>
        <v>仮勘定</v>
      </c>
      <c r="Q271" s="182"/>
      <c r="R271" s="43" t="str">
        <f>B⓵_マスタ登録!$F$141</f>
        <v>営業部</v>
      </c>
      <c r="S271" s="295">
        <f>K271</f>
        <v>300</v>
      </c>
      <c r="T271" s="296"/>
      <c r="U271" s="49" t="s">
        <v>485</v>
      </c>
    </row>
    <row r="272" spans="2:21" ht="22.5" x14ac:dyDescent="0.55000000000000004">
      <c r="B272" s="14"/>
      <c r="C272" s="15"/>
      <c r="D272" s="15"/>
      <c r="E272" s="15"/>
      <c r="F272" s="15"/>
      <c r="G272" s="15"/>
      <c r="H272" s="15"/>
      <c r="I272" s="15"/>
      <c r="J272" s="15"/>
      <c r="K272" s="15"/>
      <c r="L272" s="15"/>
      <c r="M272" s="15"/>
      <c r="N272" s="15"/>
      <c r="O272" s="15"/>
      <c r="P272" s="15"/>
      <c r="Q272" s="15"/>
      <c r="R272" s="15"/>
      <c r="S272" s="4"/>
      <c r="T272" s="4"/>
      <c r="U272" s="49"/>
    </row>
    <row r="273" spans="2:21" ht="23" thickBot="1" x14ac:dyDescent="0.6">
      <c r="B273" s="47" t="s">
        <v>319</v>
      </c>
      <c r="C273" s="15"/>
      <c r="D273" s="15"/>
      <c r="E273" s="15"/>
      <c r="F273" s="15"/>
      <c r="G273" s="15"/>
      <c r="H273" s="15"/>
      <c r="I273" s="15"/>
      <c r="J273" s="15"/>
      <c r="K273" s="15"/>
      <c r="L273" s="15"/>
      <c r="M273" s="15"/>
      <c r="N273" s="15"/>
      <c r="O273" s="15"/>
      <c r="P273" s="15"/>
      <c r="Q273" s="15"/>
      <c r="R273" s="15"/>
      <c r="S273" s="4"/>
      <c r="T273" s="4"/>
      <c r="U273" s="49"/>
    </row>
    <row r="274" spans="2:21" ht="23" thickBot="1" x14ac:dyDescent="0.6">
      <c r="B274" s="92" t="s">
        <v>343</v>
      </c>
      <c r="C274" s="78">
        <v>44620</v>
      </c>
      <c r="D274" s="181">
        <f>B⓵_マスタ登録!$I$83</f>
        <v>522</v>
      </c>
      <c r="E274" s="182"/>
      <c r="F274" s="181" t="str">
        <f>B⓵_マスタ登録!$J$83</f>
        <v>固定販管費</v>
      </c>
      <c r="G274" s="194"/>
      <c r="H274" s="182"/>
      <c r="I274" s="181" t="str">
        <f>B⓵_マスタ登録!$F$141</f>
        <v>営業部</v>
      </c>
      <c r="J274" s="182"/>
      <c r="K274" s="292">
        <f>'B②-1_【営業部】入力画面'!R$83</f>
        <v>300</v>
      </c>
      <c r="L274" s="293"/>
      <c r="M274" s="294"/>
      <c r="N274" s="80" t="s">
        <v>484</v>
      </c>
      <c r="O274" s="43">
        <f>B⓵_マスタ登録!$F$36</f>
        <v>199</v>
      </c>
      <c r="P274" s="181" t="str">
        <f>B⓵_マスタ登録!$G$36</f>
        <v>仮勘定</v>
      </c>
      <c r="Q274" s="182"/>
      <c r="R274" s="43" t="str">
        <f>B⓵_マスタ登録!$F$141</f>
        <v>営業部</v>
      </c>
      <c r="S274" s="295">
        <f>K274</f>
        <v>300</v>
      </c>
      <c r="T274" s="296"/>
      <c r="U274" s="49" t="s">
        <v>485</v>
      </c>
    </row>
    <row r="275" spans="2:21" ht="22.5" x14ac:dyDescent="0.55000000000000004">
      <c r="B275" s="14"/>
      <c r="C275" s="15"/>
      <c r="D275" s="15"/>
      <c r="E275" s="15"/>
      <c r="F275" s="15"/>
      <c r="G275" s="15"/>
      <c r="H275" s="15"/>
      <c r="I275" s="15"/>
      <c r="J275" s="15"/>
      <c r="K275" s="15"/>
      <c r="L275" s="15"/>
      <c r="M275" s="15"/>
      <c r="N275" s="15"/>
      <c r="O275" s="15"/>
      <c r="P275" s="15"/>
      <c r="Q275" s="15"/>
      <c r="R275" s="15"/>
      <c r="S275" s="4"/>
      <c r="T275" s="4"/>
      <c r="U275" s="49"/>
    </row>
    <row r="276" spans="2:21" ht="23" thickBot="1" x14ac:dyDescent="0.6">
      <c r="B276" s="47" t="s">
        <v>319</v>
      </c>
      <c r="C276" s="15"/>
      <c r="D276" s="15"/>
      <c r="E276" s="15"/>
      <c r="F276" s="15"/>
      <c r="G276" s="15"/>
      <c r="H276" s="15"/>
      <c r="I276" s="15"/>
      <c r="J276" s="15"/>
      <c r="K276" s="15"/>
      <c r="L276" s="15"/>
      <c r="M276" s="15"/>
      <c r="N276" s="15"/>
      <c r="O276" s="15"/>
      <c r="P276" s="15"/>
      <c r="Q276" s="15"/>
      <c r="R276" s="15"/>
      <c r="S276" s="4"/>
      <c r="T276" s="4"/>
      <c r="U276" s="49"/>
    </row>
    <row r="277" spans="2:21" ht="23" thickBot="1" x14ac:dyDescent="0.6">
      <c r="B277" s="92" t="s">
        <v>345</v>
      </c>
      <c r="C277" s="78">
        <v>44651</v>
      </c>
      <c r="D277" s="181">
        <f>B⓵_マスタ登録!$I$83</f>
        <v>522</v>
      </c>
      <c r="E277" s="182"/>
      <c r="F277" s="181" t="str">
        <f>B⓵_マスタ登録!$J$83</f>
        <v>固定販管費</v>
      </c>
      <c r="G277" s="194"/>
      <c r="H277" s="182"/>
      <c r="I277" s="181" t="str">
        <f>B⓵_マスタ登録!$F$141</f>
        <v>営業部</v>
      </c>
      <c r="J277" s="182"/>
      <c r="K277" s="292">
        <f>'B②-1_【営業部】入力画面'!S$83</f>
        <v>300</v>
      </c>
      <c r="L277" s="293"/>
      <c r="M277" s="294"/>
      <c r="N277" s="80" t="s">
        <v>484</v>
      </c>
      <c r="O277" s="43">
        <f>B⓵_マスタ登録!$F$36</f>
        <v>199</v>
      </c>
      <c r="P277" s="181" t="str">
        <f>B⓵_マスタ登録!$G$36</f>
        <v>仮勘定</v>
      </c>
      <c r="Q277" s="182"/>
      <c r="R277" s="43" t="str">
        <f>B⓵_マスタ登録!$F$141</f>
        <v>営業部</v>
      </c>
      <c r="S277" s="295">
        <f>K277</f>
        <v>300</v>
      </c>
      <c r="T277" s="296"/>
      <c r="U277" s="49" t="s">
        <v>485</v>
      </c>
    </row>
    <row r="278" spans="2:21" x14ac:dyDescent="0.55000000000000004">
      <c r="B278" s="17"/>
      <c r="C278" s="97"/>
      <c r="D278" s="97"/>
      <c r="E278" s="97"/>
      <c r="F278" s="97"/>
      <c r="G278" s="97"/>
      <c r="H278" s="97"/>
      <c r="I278" s="97"/>
      <c r="J278" s="97"/>
      <c r="K278" s="97"/>
      <c r="L278" s="97"/>
      <c r="M278" s="97"/>
      <c r="N278" s="97"/>
      <c r="O278" s="97"/>
      <c r="P278" s="97"/>
      <c r="Q278" s="97"/>
      <c r="R278" s="97"/>
      <c r="S278" s="97"/>
      <c r="T278" s="97"/>
      <c r="U278" s="18"/>
    </row>
  </sheetData>
  <mergeCells count="552">
    <mergeCell ref="D274:E274"/>
    <mergeCell ref="F274:H274"/>
    <mergeCell ref="I274:J274"/>
    <mergeCell ref="K274:M274"/>
    <mergeCell ref="P274:Q274"/>
    <mergeCell ref="S274:T274"/>
    <mergeCell ref="D277:E277"/>
    <mergeCell ref="F277:H277"/>
    <mergeCell ref="I277:J277"/>
    <mergeCell ref="K277:M277"/>
    <mergeCell ref="P277:Q277"/>
    <mergeCell ref="S277:T277"/>
    <mergeCell ref="D268:E268"/>
    <mergeCell ref="F268:H268"/>
    <mergeCell ref="I268:J268"/>
    <mergeCell ref="K268:M268"/>
    <mergeCell ref="P268:Q268"/>
    <mergeCell ref="S268:T268"/>
    <mergeCell ref="D271:E271"/>
    <mergeCell ref="F271:H271"/>
    <mergeCell ref="I271:J271"/>
    <mergeCell ref="K271:M271"/>
    <mergeCell ref="P271:Q271"/>
    <mergeCell ref="S271:T271"/>
    <mergeCell ref="D262:E262"/>
    <mergeCell ref="F262:H262"/>
    <mergeCell ref="I262:J262"/>
    <mergeCell ref="K262:M262"/>
    <mergeCell ref="P262:Q262"/>
    <mergeCell ref="S262:T262"/>
    <mergeCell ref="D265:E265"/>
    <mergeCell ref="F265:H265"/>
    <mergeCell ref="I265:J265"/>
    <mergeCell ref="K265:M265"/>
    <mergeCell ref="P265:Q265"/>
    <mergeCell ref="S265:T265"/>
    <mergeCell ref="D256:E256"/>
    <mergeCell ref="F256:H256"/>
    <mergeCell ref="I256:J256"/>
    <mergeCell ref="K256:M256"/>
    <mergeCell ref="P256:Q256"/>
    <mergeCell ref="S256:T256"/>
    <mergeCell ref="D259:E259"/>
    <mergeCell ref="F259:H259"/>
    <mergeCell ref="I259:J259"/>
    <mergeCell ref="K259:M259"/>
    <mergeCell ref="P259:Q259"/>
    <mergeCell ref="S259:T259"/>
    <mergeCell ref="D250:E250"/>
    <mergeCell ref="F250:H250"/>
    <mergeCell ref="I250:J250"/>
    <mergeCell ref="K250:M250"/>
    <mergeCell ref="P250:Q250"/>
    <mergeCell ref="S250:T250"/>
    <mergeCell ref="D253:E253"/>
    <mergeCell ref="F253:H253"/>
    <mergeCell ref="I253:J253"/>
    <mergeCell ref="K253:M253"/>
    <mergeCell ref="P253:Q253"/>
    <mergeCell ref="S253:T253"/>
    <mergeCell ref="D244:E244"/>
    <mergeCell ref="F244:H244"/>
    <mergeCell ref="I244:J244"/>
    <mergeCell ref="K244:M244"/>
    <mergeCell ref="P244:Q244"/>
    <mergeCell ref="S244:T244"/>
    <mergeCell ref="D247:E247"/>
    <mergeCell ref="F247:H247"/>
    <mergeCell ref="I247:J247"/>
    <mergeCell ref="K247:M247"/>
    <mergeCell ref="P247:Q247"/>
    <mergeCell ref="S247:T247"/>
    <mergeCell ref="D235:E235"/>
    <mergeCell ref="F235:H235"/>
    <mergeCell ref="I235:J235"/>
    <mergeCell ref="K235:M235"/>
    <mergeCell ref="P235:Q235"/>
    <mergeCell ref="S235:T235"/>
    <mergeCell ref="D238:E238"/>
    <mergeCell ref="F238:H238"/>
    <mergeCell ref="I238:J238"/>
    <mergeCell ref="K238:M238"/>
    <mergeCell ref="P238:Q238"/>
    <mergeCell ref="S238:T238"/>
    <mergeCell ref="D229:E229"/>
    <mergeCell ref="F229:H229"/>
    <mergeCell ref="I229:J229"/>
    <mergeCell ref="K229:M229"/>
    <mergeCell ref="P229:Q229"/>
    <mergeCell ref="S229:T229"/>
    <mergeCell ref="D232:E232"/>
    <mergeCell ref="F232:H232"/>
    <mergeCell ref="I232:J232"/>
    <mergeCell ref="K232:M232"/>
    <mergeCell ref="P232:Q232"/>
    <mergeCell ref="S232:T232"/>
    <mergeCell ref="D223:E223"/>
    <mergeCell ref="F223:H223"/>
    <mergeCell ref="I223:J223"/>
    <mergeCell ref="K223:M223"/>
    <mergeCell ref="P223:Q223"/>
    <mergeCell ref="S223:T223"/>
    <mergeCell ref="D226:E226"/>
    <mergeCell ref="F226:H226"/>
    <mergeCell ref="I226:J226"/>
    <mergeCell ref="K226:M226"/>
    <mergeCell ref="P226:Q226"/>
    <mergeCell ref="S226:T226"/>
    <mergeCell ref="D217:E217"/>
    <mergeCell ref="F217:H217"/>
    <mergeCell ref="I217:J217"/>
    <mergeCell ref="K217:M217"/>
    <mergeCell ref="P217:Q217"/>
    <mergeCell ref="S217:T217"/>
    <mergeCell ref="D220:E220"/>
    <mergeCell ref="F220:H220"/>
    <mergeCell ref="I220:J220"/>
    <mergeCell ref="K220:M220"/>
    <mergeCell ref="P220:Q220"/>
    <mergeCell ref="S220:T220"/>
    <mergeCell ref="D211:E211"/>
    <mergeCell ref="F211:H211"/>
    <mergeCell ref="I211:J211"/>
    <mergeCell ref="K211:M211"/>
    <mergeCell ref="P211:Q211"/>
    <mergeCell ref="S211:T211"/>
    <mergeCell ref="D214:E214"/>
    <mergeCell ref="F214:H214"/>
    <mergeCell ref="I214:J214"/>
    <mergeCell ref="K214:M214"/>
    <mergeCell ref="P214:Q214"/>
    <mergeCell ref="S214:T214"/>
    <mergeCell ref="D205:E205"/>
    <mergeCell ref="F205:H205"/>
    <mergeCell ref="I205:J205"/>
    <mergeCell ref="K205:M205"/>
    <mergeCell ref="P205:Q205"/>
    <mergeCell ref="S205:T205"/>
    <mergeCell ref="D208:E208"/>
    <mergeCell ref="F208:H208"/>
    <mergeCell ref="I208:J208"/>
    <mergeCell ref="K208:M208"/>
    <mergeCell ref="P208:Q208"/>
    <mergeCell ref="S208:T208"/>
    <mergeCell ref="D198:E198"/>
    <mergeCell ref="F198:H198"/>
    <mergeCell ref="I198:J198"/>
    <mergeCell ref="K198:M198"/>
    <mergeCell ref="P198:Q198"/>
    <mergeCell ref="S198:T198"/>
    <mergeCell ref="D195:E195"/>
    <mergeCell ref="F195:H195"/>
    <mergeCell ref="I195:J195"/>
    <mergeCell ref="K195:M195"/>
    <mergeCell ref="P195:Q195"/>
    <mergeCell ref="S195:T195"/>
    <mergeCell ref="D192:E192"/>
    <mergeCell ref="F192:H192"/>
    <mergeCell ref="I192:J192"/>
    <mergeCell ref="K192:M192"/>
    <mergeCell ref="P192:Q192"/>
    <mergeCell ref="S192:T192"/>
    <mergeCell ref="D189:E189"/>
    <mergeCell ref="F189:H189"/>
    <mergeCell ref="I189:J189"/>
    <mergeCell ref="K189:M189"/>
    <mergeCell ref="P189:Q189"/>
    <mergeCell ref="S189:T189"/>
    <mergeCell ref="D186:E186"/>
    <mergeCell ref="F186:H186"/>
    <mergeCell ref="I186:J186"/>
    <mergeCell ref="K186:M186"/>
    <mergeCell ref="P186:Q186"/>
    <mergeCell ref="S186:T186"/>
    <mergeCell ref="D183:E183"/>
    <mergeCell ref="F183:H183"/>
    <mergeCell ref="I183:J183"/>
    <mergeCell ref="K183:M183"/>
    <mergeCell ref="P183:Q183"/>
    <mergeCell ref="S183:T183"/>
    <mergeCell ref="D180:E180"/>
    <mergeCell ref="F180:H180"/>
    <mergeCell ref="I180:J180"/>
    <mergeCell ref="K180:M180"/>
    <mergeCell ref="P180:Q180"/>
    <mergeCell ref="S180:T180"/>
    <mergeCell ref="D177:E177"/>
    <mergeCell ref="F177:H177"/>
    <mergeCell ref="I177:J177"/>
    <mergeCell ref="K177:M177"/>
    <mergeCell ref="P177:Q177"/>
    <mergeCell ref="S177:T177"/>
    <mergeCell ref="D174:E174"/>
    <mergeCell ref="F174:H174"/>
    <mergeCell ref="I174:J174"/>
    <mergeCell ref="K174:M174"/>
    <mergeCell ref="P174:Q174"/>
    <mergeCell ref="S174:T174"/>
    <mergeCell ref="D171:E171"/>
    <mergeCell ref="F171:H171"/>
    <mergeCell ref="I171:J171"/>
    <mergeCell ref="K171:M171"/>
    <mergeCell ref="P171:Q171"/>
    <mergeCell ref="S171:T171"/>
    <mergeCell ref="D168:E168"/>
    <mergeCell ref="F168:H168"/>
    <mergeCell ref="I168:J168"/>
    <mergeCell ref="K168:M168"/>
    <mergeCell ref="P168:Q168"/>
    <mergeCell ref="S168:T168"/>
    <mergeCell ref="D165:E165"/>
    <mergeCell ref="F165:H165"/>
    <mergeCell ref="I165:J165"/>
    <mergeCell ref="K165:M165"/>
    <mergeCell ref="P165:Q165"/>
    <mergeCell ref="S165:T165"/>
    <mergeCell ref="D157:E157"/>
    <mergeCell ref="F157:H157"/>
    <mergeCell ref="I157:J157"/>
    <mergeCell ref="K157:M157"/>
    <mergeCell ref="P157:Q157"/>
    <mergeCell ref="S157:T157"/>
    <mergeCell ref="D155:E155"/>
    <mergeCell ref="F155:H155"/>
    <mergeCell ref="I155:J155"/>
    <mergeCell ref="K155:M155"/>
    <mergeCell ref="P155:Q155"/>
    <mergeCell ref="S155:T155"/>
    <mergeCell ref="D152:E152"/>
    <mergeCell ref="F152:H152"/>
    <mergeCell ref="I152:J152"/>
    <mergeCell ref="K152:M152"/>
    <mergeCell ref="P152:Q152"/>
    <mergeCell ref="S152:T152"/>
    <mergeCell ref="D150:E150"/>
    <mergeCell ref="F150:H150"/>
    <mergeCell ref="I150:J150"/>
    <mergeCell ref="K150:M150"/>
    <mergeCell ref="P150:Q150"/>
    <mergeCell ref="S150:T150"/>
    <mergeCell ref="D147:E147"/>
    <mergeCell ref="F147:H147"/>
    <mergeCell ref="I147:J147"/>
    <mergeCell ref="K147:M147"/>
    <mergeCell ref="P147:Q147"/>
    <mergeCell ref="S147:T147"/>
    <mergeCell ref="D145:E145"/>
    <mergeCell ref="F145:H145"/>
    <mergeCell ref="I145:J145"/>
    <mergeCell ref="K145:M145"/>
    <mergeCell ref="P145:Q145"/>
    <mergeCell ref="S145:T145"/>
    <mergeCell ref="D142:E142"/>
    <mergeCell ref="F142:H142"/>
    <mergeCell ref="I142:J142"/>
    <mergeCell ref="K142:M142"/>
    <mergeCell ref="P142:Q142"/>
    <mergeCell ref="S142:T142"/>
    <mergeCell ref="D140:E140"/>
    <mergeCell ref="F140:H140"/>
    <mergeCell ref="I140:J140"/>
    <mergeCell ref="K140:M140"/>
    <mergeCell ref="P140:Q140"/>
    <mergeCell ref="S140:T140"/>
    <mergeCell ref="D137:E137"/>
    <mergeCell ref="F137:H137"/>
    <mergeCell ref="I137:J137"/>
    <mergeCell ref="K137:M137"/>
    <mergeCell ref="P137:Q137"/>
    <mergeCell ref="S137:T137"/>
    <mergeCell ref="D135:E135"/>
    <mergeCell ref="F135:H135"/>
    <mergeCell ref="I135:J135"/>
    <mergeCell ref="K135:M135"/>
    <mergeCell ref="P135:Q135"/>
    <mergeCell ref="S135:T135"/>
    <mergeCell ref="D132:E132"/>
    <mergeCell ref="F132:H132"/>
    <mergeCell ref="I132:J132"/>
    <mergeCell ref="K132:M132"/>
    <mergeCell ref="P132:Q132"/>
    <mergeCell ref="S132:T132"/>
    <mergeCell ref="D130:E130"/>
    <mergeCell ref="F130:H130"/>
    <mergeCell ref="I130:J130"/>
    <mergeCell ref="K130:M130"/>
    <mergeCell ref="P130:Q130"/>
    <mergeCell ref="S130:T130"/>
    <mergeCell ref="D127:E127"/>
    <mergeCell ref="F127:H127"/>
    <mergeCell ref="I127:J127"/>
    <mergeCell ref="K127:M127"/>
    <mergeCell ref="P127:Q127"/>
    <mergeCell ref="S127:T127"/>
    <mergeCell ref="D125:E125"/>
    <mergeCell ref="F125:H125"/>
    <mergeCell ref="I125:J125"/>
    <mergeCell ref="K125:M125"/>
    <mergeCell ref="P125:Q125"/>
    <mergeCell ref="S125:T125"/>
    <mergeCell ref="D122:E122"/>
    <mergeCell ref="F122:H122"/>
    <mergeCell ref="I122:J122"/>
    <mergeCell ref="K122:M122"/>
    <mergeCell ref="P122:Q122"/>
    <mergeCell ref="S122:T122"/>
    <mergeCell ref="D120:E120"/>
    <mergeCell ref="F120:H120"/>
    <mergeCell ref="I120:J120"/>
    <mergeCell ref="K120:M120"/>
    <mergeCell ref="P120:Q120"/>
    <mergeCell ref="S120:T120"/>
    <mergeCell ref="D117:E117"/>
    <mergeCell ref="F117:H117"/>
    <mergeCell ref="I117:J117"/>
    <mergeCell ref="K117:M117"/>
    <mergeCell ref="P117:Q117"/>
    <mergeCell ref="S117:T117"/>
    <mergeCell ref="D115:E115"/>
    <mergeCell ref="F115:H115"/>
    <mergeCell ref="I115:J115"/>
    <mergeCell ref="K115:M115"/>
    <mergeCell ref="P115:Q115"/>
    <mergeCell ref="S115:T115"/>
    <mergeCell ref="D112:E112"/>
    <mergeCell ref="F112:H112"/>
    <mergeCell ref="I112:J112"/>
    <mergeCell ref="K112:M112"/>
    <mergeCell ref="P112:Q112"/>
    <mergeCell ref="S112:T112"/>
    <mergeCell ref="D110:E110"/>
    <mergeCell ref="F110:H110"/>
    <mergeCell ref="I110:J110"/>
    <mergeCell ref="K110:M110"/>
    <mergeCell ref="P110:Q110"/>
    <mergeCell ref="S110:T110"/>
    <mergeCell ref="D107:E107"/>
    <mergeCell ref="F107:H107"/>
    <mergeCell ref="I107:J107"/>
    <mergeCell ref="K107:M107"/>
    <mergeCell ref="P107:Q107"/>
    <mergeCell ref="S107:T107"/>
    <mergeCell ref="D105:E105"/>
    <mergeCell ref="F105:H105"/>
    <mergeCell ref="I105:J105"/>
    <mergeCell ref="K105:M105"/>
    <mergeCell ref="P105:Q105"/>
    <mergeCell ref="S105:T105"/>
    <mergeCell ref="D102:E102"/>
    <mergeCell ref="F102:H102"/>
    <mergeCell ref="I102:J102"/>
    <mergeCell ref="K102:M102"/>
    <mergeCell ref="P102:Q102"/>
    <mergeCell ref="S102:T102"/>
    <mergeCell ref="D100:E100"/>
    <mergeCell ref="F100:H100"/>
    <mergeCell ref="I100:J100"/>
    <mergeCell ref="K100:M100"/>
    <mergeCell ref="P100:Q100"/>
    <mergeCell ref="S100:T100"/>
    <mergeCell ref="D95:E95"/>
    <mergeCell ref="F95:H95"/>
    <mergeCell ref="I95:J95"/>
    <mergeCell ref="K95:M95"/>
    <mergeCell ref="P95:Q95"/>
    <mergeCell ref="S95:T95"/>
    <mergeCell ref="D93:E93"/>
    <mergeCell ref="F93:H93"/>
    <mergeCell ref="I93:J93"/>
    <mergeCell ref="K93:M93"/>
    <mergeCell ref="P93:Q93"/>
    <mergeCell ref="S93:T93"/>
    <mergeCell ref="D90:E90"/>
    <mergeCell ref="F90:H90"/>
    <mergeCell ref="I90:J90"/>
    <mergeCell ref="K90:M90"/>
    <mergeCell ref="P90:Q90"/>
    <mergeCell ref="S90:T90"/>
    <mergeCell ref="D88:E88"/>
    <mergeCell ref="F88:H88"/>
    <mergeCell ref="I88:J88"/>
    <mergeCell ref="K88:M88"/>
    <mergeCell ref="P88:Q88"/>
    <mergeCell ref="S88:T88"/>
    <mergeCell ref="D85:E85"/>
    <mergeCell ref="F85:H85"/>
    <mergeCell ref="I85:J85"/>
    <mergeCell ref="K85:M85"/>
    <mergeCell ref="P85:Q85"/>
    <mergeCell ref="S85:T85"/>
    <mergeCell ref="D83:E83"/>
    <mergeCell ref="F83:H83"/>
    <mergeCell ref="I83:J83"/>
    <mergeCell ref="K83:M83"/>
    <mergeCell ref="P83:Q83"/>
    <mergeCell ref="S83:T83"/>
    <mergeCell ref="D80:E80"/>
    <mergeCell ref="F80:H80"/>
    <mergeCell ref="I80:J80"/>
    <mergeCell ref="K80:M80"/>
    <mergeCell ref="P80:Q80"/>
    <mergeCell ref="S80:T80"/>
    <mergeCell ref="D78:E78"/>
    <mergeCell ref="F78:H78"/>
    <mergeCell ref="I78:J78"/>
    <mergeCell ref="K78:M78"/>
    <mergeCell ref="P78:Q78"/>
    <mergeCell ref="S78:T78"/>
    <mergeCell ref="D75:E75"/>
    <mergeCell ref="F75:H75"/>
    <mergeCell ref="I75:J75"/>
    <mergeCell ref="K75:M75"/>
    <mergeCell ref="P75:Q75"/>
    <mergeCell ref="S75:T75"/>
    <mergeCell ref="D73:E73"/>
    <mergeCell ref="F73:H73"/>
    <mergeCell ref="I73:J73"/>
    <mergeCell ref="K73:M73"/>
    <mergeCell ref="P73:Q73"/>
    <mergeCell ref="S73:T73"/>
    <mergeCell ref="D70:E70"/>
    <mergeCell ref="F70:H70"/>
    <mergeCell ref="I70:J70"/>
    <mergeCell ref="K70:M70"/>
    <mergeCell ref="P70:Q70"/>
    <mergeCell ref="S70:T70"/>
    <mergeCell ref="D68:E68"/>
    <mergeCell ref="F68:H68"/>
    <mergeCell ref="I68:J68"/>
    <mergeCell ref="K68:M68"/>
    <mergeCell ref="P68:Q68"/>
    <mergeCell ref="S68:T68"/>
    <mergeCell ref="D65:E65"/>
    <mergeCell ref="F65:H65"/>
    <mergeCell ref="I65:J65"/>
    <mergeCell ref="K65:M65"/>
    <mergeCell ref="P65:Q65"/>
    <mergeCell ref="S65:T65"/>
    <mergeCell ref="D63:E63"/>
    <mergeCell ref="F63:H63"/>
    <mergeCell ref="I63:J63"/>
    <mergeCell ref="K63:M63"/>
    <mergeCell ref="P63:Q63"/>
    <mergeCell ref="S63:T63"/>
    <mergeCell ref="D60:E60"/>
    <mergeCell ref="F60:H60"/>
    <mergeCell ref="I60:J60"/>
    <mergeCell ref="K60:M60"/>
    <mergeCell ref="P60:Q60"/>
    <mergeCell ref="S60:T60"/>
    <mergeCell ref="D58:E58"/>
    <mergeCell ref="F58:H58"/>
    <mergeCell ref="I58:J58"/>
    <mergeCell ref="K58:M58"/>
    <mergeCell ref="P58:Q58"/>
    <mergeCell ref="S58:T58"/>
    <mergeCell ref="D55:E55"/>
    <mergeCell ref="F55:H55"/>
    <mergeCell ref="I55:J55"/>
    <mergeCell ref="K55:M55"/>
    <mergeCell ref="P55:Q55"/>
    <mergeCell ref="S55:T55"/>
    <mergeCell ref="D53:E53"/>
    <mergeCell ref="F53:H53"/>
    <mergeCell ref="I53:J53"/>
    <mergeCell ref="K53:M53"/>
    <mergeCell ref="P53:Q53"/>
    <mergeCell ref="S53:T53"/>
    <mergeCell ref="D50:E50"/>
    <mergeCell ref="F50:H50"/>
    <mergeCell ref="I50:J50"/>
    <mergeCell ref="K50:M50"/>
    <mergeCell ref="P50:Q50"/>
    <mergeCell ref="S50:T50"/>
    <mergeCell ref="D48:E48"/>
    <mergeCell ref="F48:H48"/>
    <mergeCell ref="I48:J48"/>
    <mergeCell ref="K48:M48"/>
    <mergeCell ref="P48:Q48"/>
    <mergeCell ref="S48:T48"/>
    <mergeCell ref="D45:E45"/>
    <mergeCell ref="F45:H45"/>
    <mergeCell ref="I45:J45"/>
    <mergeCell ref="K45:M45"/>
    <mergeCell ref="P45:Q45"/>
    <mergeCell ref="S45:T45"/>
    <mergeCell ref="D43:E43"/>
    <mergeCell ref="F43:H43"/>
    <mergeCell ref="I43:J43"/>
    <mergeCell ref="K43:M43"/>
    <mergeCell ref="P43:Q43"/>
    <mergeCell ref="S43:T43"/>
    <mergeCell ref="D40:E40"/>
    <mergeCell ref="F40:H40"/>
    <mergeCell ref="I40:J40"/>
    <mergeCell ref="K40:M40"/>
    <mergeCell ref="P40:Q40"/>
    <mergeCell ref="S40:T40"/>
    <mergeCell ref="B31:T31"/>
    <mergeCell ref="N32:N33"/>
    <mergeCell ref="D38:E38"/>
    <mergeCell ref="F38:H38"/>
    <mergeCell ref="I38:J38"/>
    <mergeCell ref="K38:M38"/>
    <mergeCell ref="P38:Q38"/>
    <mergeCell ref="S38:T38"/>
    <mergeCell ref="P33:Q33"/>
    <mergeCell ref="S33:T33"/>
    <mergeCell ref="I33:J33"/>
    <mergeCell ref="C32:C33"/>
    <mergeCell ref="B32:B33"/>
    <mergeCell ref="D32:M32"/>
    <mergeCell ref="O32:T32"/>
    <mergeCell ref="D33:E33"/>
    <mergeCell ref="F33:H33"/>
    <mergeCell ref="K33:M33"/>
    <mergeCell ref="B29:H29"/>
    <mergeCell ref="I29:O29"/>
    <mergeCell ref="P29:T29"/>
    <mergeCell ref="B24:T24"/>
    <mergeCell ref="B25:H25"/>
    <mergeCell ref="I25:O25"/>
    <mergeCell ref="P25:T25"/>
    <mergeCell ref="B27:H27"/>
    <mergeCell ref="I27:O27"/>
    <mergeCell ref="P27:T27"/>
    <mergeCell ref="B20:T20"/>
    <mergeCell ref="B21:T21"/>
    <mergeCell ref="AU21:BB21"/>
    <mergeCell ref="B22:H22"/>
    <mergeCell ref="I22:O22"/>
    <mergeCell ref="P22:T22"/>
    <mergeCell ref="AU22:AV22"/>
    <mergeCell ref="AW22:AX22"/>
    <mergeCell ref="AY22:AZ22"/>
    <mergeCell ref="BA22:BB22"/>
    <mergeCell ref="B9:U9"/>
    <mergeCell ref="B11:U11"/>
    <mergeCell ref="D15:E15"/>
    <mergeCell ref="D16:E16"/>
    <mergeCell ref="D17:E17"/>
    <mergeCell ref="D18:E18"/>
    <mergeCell ref="B2:I2"/>
    <mergeCell ref="J2:K2"/>
    <mergeCell ref="L2:T2"/>
    <mergeCell ref="B4:U4"/>
    <mergeCell ref="B5:U5"/>
    <mergeCell ref="C7:E7"/>
    <mergeCell ref="G7:I7"/>
    <mergeCell ref="J7:K7"/>
    <mergeCell ref="L7:O7"/>
    <mergeCell ref="Q7:R7"/>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BB309"/>
  <sheetViews>
    <sheetView showGridLines="0" zoomScale="60" zoomScaleNormal="60" workbookViewId="0"/>
  </sheetViews>
  <sheetFormatPr defaultColWidth="8.6640625" defaultRowHeight="17.5" outlineLevelRow="1"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81" t="s">
        <v>27</v>
      </c>
      <c r="C1" s="82"/>
      <c r="D1" s="82"/>
      <c r="E1" s="82"/>
      <c r="F1" s="82"/>
      <c r="G1" s="82"/>
      <c r="H1" s="82"/>
      <c r="I1" s="82"/>
      <c r="J1" s="82"/>
      <c r="K1" s="82"/>
      <c r="L1" s="83"/>
      <c r="M1" s="83"/>
      <c r="N1" s="83"/>
      <c r="O1" s="83"/>
      <c r="P1" s="83"/>
      <c r="Q1" s="83"/>
      <c r="R1" s="83"/>
      <c r="S1" s="83"/>
      <c r="T1" s="84"/>
      <c r="U1" s="85"/>
    </row>
    <row r="2" spans="2:21" ht="38" x14ac:dyDescent="1.25">
      <c r="B2" s="261" t="s">
        <v>28</v>
      </c>
      <c r="C2" s="262"/>
      <c r="D2" s="262"/>
      <c r="E2" s="262"/>
      <c r="F2" s="262"/>
      <c r="G2" s="262"/>
      <c r="H2" s="262"/>
      <c r="I2" s="262"/>
      <c r="J2" s="317" t="str">
        <f>A①_営業部_入力!J2</f>
        <v>第4-４問</v>
      </c>
      <c r="K2" s="317"/>
      <c r="L2" s="264" t="str">
        <f>A①_営業部_入力!M2</f>
        <v>部門別月次予算PL（その４-４）</v>
      </c>
      <c r="M2" s="264"/>
      <c r="N2" s="264"/>
      <c r="O2" s="264"/>
      <c r="P2" s="264"/>
      <c r="Q2" s="264"/>
      <c r="R2" s="264"/>
      <c r="S2" s="264"/>
      <c r="T2" s="264"/>
      <c r="U2" s="86"/>
    </row>
    <row r="3" spans="2:21" ht="31.5" x14ac:dyDescent="1.05">
      <c r="B3" s="121" t="str">
        <f>B⓵_マスタ登録!B3</f>
        <v>②予算会計システム（その2【営業部】：入力画面→予算仕訳→予算元帳→予算PL）</v>
      </c>
      <c r="C3" s="87"/>
      <c r="D3" s="88"/>
      <c r="E3" s="88"/>
      <c r="F3" s="88"/>
      <c r="G3" s="87"/>
      <c r="H3" s="88"/>
      <c r="I3" s="88"/>
      <c r="J3" s="89"/>
      <c r="K3" s="89"/>
      <c r="L3" s="90"/>
      <c r="M3" s="90"/>
      <c r="N3" s="89"/>
      <c r="O3" s="90"/>
      <c r="P3" s="89" t="s">
        <v>56</v>
      </c>
      <c r="Q3" s="90"/>
      <c r="R3" s="90"/>
      <c r="S3" s="90"/>
      <c r="T3" s="90"/>
      <c r="U3" s="91"/>
    </row>
    <row r="4" spans="2:21" ht="22.5" x14ac:dyDescent="0.55000000000000004">
      <c r="B4" s="161" t="s">
        <v>0</v>
      </c>
      <c r="C4" s="162"/>
      <c r="D4" s="162"/>
      <c r="E4" s="162"/>
      <c r="F4" s="162"/>
      <c r="G4" s="162"/>
      <c r="H4" s="162"/>
      <c r="I4" s="162"/>
      <c r="J4" s="162"/>
      <c r="K4" s="162"/>
      <c r="L4" s="162"/>
      <c r="M4" s="162"/>
      <c r="N4" s="162"/>
      <c r="O4" s="162"/>
      <c r="P4" s="162"/>
      <c r="Q4" s="162"/>
      <c r="R4" s="162"/>
      <c r="S4" s="162"/>
      <c r="T4" s="162"/>
      <c r="U4" s="163"/>
    </row>
    <row r="5" spans="2:21" ht="67.75" customHeight="1" x14ac:dyDescent="0.55000000000000004">
      <c r="B5" s="164" t="s">
        <v>58</v>
      </c>
      <c r="C5" s="165"/>
      <c r="D5" s="165"/>
      <c r="E5" s="165"/>
      <c r="F5" s="165"/>
      <c r="G5" s="165"/>
      <c r="H5" s="165"/>
      <c r="I5" s="165"/>
      <c r="J5" s="165"/>
      <c r="K5" s="165"/>
      <c r="L5" s="165"/>
      <c r="M5" s="165"/>
      <c r="N5" s="165"/>
      <c r="O5" s="165"/>
      <c r="P5" s="165"/>
      <c r="Q5" s="165"/>
      <c r="R5" s="165"/>
      <c r="S5" s="165"/>
      <c r="T5" s="165"/>
      <c r="U5" s="166"/>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55" t="str">
        <f>B⓵_マスタ登録!C7</f>
        <v>予算会計システム</v>
      </c>
      <c r="D7" s="156"/>
      <c r="E7" s="157"/>
      <c r="F7" s="11">
        <f>B⓵_マスタ登録!F7</f>
        <v>1</v>
      </c>
      <c r="G7" s="158" t="str">
        <f>B⓵_マスタ登録!G7</f>
        <v>解説</v>
      </c>
      <c r="H7" s="158"/>
      <c r="I7" s="158"/>
      <c r="J7" s="217" t="str">
        <f>B⓵_マスタ登録!J7</f>
        <v>予算FS範囲</v>
      </c>
      <c r="K7" s="218"/>
      <c r="L7" s="219" t="str">
        <f>B⓵_マスタ登録!L7</f>
        <v>予算ＰＬ</v>
      </c>
      <c r="M7" s="220"/>
      <c r="N7" s="220"/>
      <c r="O7" s="221"/>
      <c r="P7" s="77" t="str">
        <f>B⓵_マスタ登録!P7</f>
        <v>仕訳形式①</v>
      </c>
      <c r="Q7" s="207" t="str">
        <f>B⓵_マスタ登録!Q7</f>
        <v>予算仕訳</v>
      </c>
      <c r="R7" s="209"/>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56.4" customHeight="1" x14ac:dyDescent="0.55000000000000004">
      <c r="B9" s="164" t="s">
        <v>456</v>
      </c>
      <c r="C9" s="165"/>
      <c r="D9" s="165"/>
      <c r="E9" s="165"/>
      <c r="F9" s="165"/>
      <c r="G9" s="165"/>
      <c r="H9" s="165"/>
      <c r="I9" s="165"/>
      <c r="J9" s="165"/>
      <c r="K9" s="165"/>
      <c r="L9" s="165"/>
      <c r="M9" s="165"/>
      <c r="N9" s="165"/>
      <c r="O9" s="165"/>
      <c r="P9" s="165"/>
      <c r="Q9" s="165"/>
      <c r="R9" s="165"/>
      <c r="S9" s="165"/>
      <c r="T9" s="165"/>
      <c r="U9" s="166"/>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64" t="s">
        <v>142</v>
      </c>
      <c r="C11" s="165"/>
      <c r="D11" s="165"/>
      <c r="E11" s="165"/>
      <c r="F11" s="165"/>
      <c r="G11" s="165"/>
      <c r="H11" s="165"/>
      <c r="I11" s="165"/>
      <c r="J11" s="165"/>
      <c r="K11" s="165"/>
      <c r="L11" s="165"/>
      <c r="M11" s="165"/>
      <c r="N11" s="165"/>
      <c r="O11" s="165"/>
      <c r="P11" s="165"/>
      <c r="Q11" s="165"/>
      <c r="R11" s="165"/>
      <c r="S11" s="165"/>
      <c r="T11" s="165"/>
      <c r="U11" s="166"/>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62</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57</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9" t="s">
        <v>61</v>
      </c>
      <c r="E15" s="190"/>
      <c r="F15" s="48"/>
      <c r="G15" s="48" t="s">
        <v>74</v>
      </c>
      <c r="H15" s="48"/>
      <c r="I15" s="48"/>
      <c r="J15" s="48"/>
      <c r="K15" s="48"/>
      <c r="L15" s="48"/>
      <c r="M15" s="48"/>
      <c r="N15" s="48"/>
      <c r="O15" s="48"/>
      <c r="P15" s="48"/>
      <c r="Q15" s="48"/>
      <c r="R15" s="48"/>
      <c r="S15" s="48"/>
      <c r="T15" s="48"/>
      <c r="U15" s="49"/>
    </row>
    <row r="16" spans="2:21" ht="19.75" customHeight="1" thickBot="1" x14ac:dyDescent="0.6">
      <c r="B16" s="47"/>
      <c r="C16" s="48"/>
      <c r="D16" s="191" t="s">
        <v>63</v>
      </c>
      <c r="E16" s="192"/>
      <c r="F16" s="48"/>
      <c r="G16" s="48" t="s">
        <v>98</v>
      </c>
      <c r="H16" s="48"/>
      <c r="I16" s="48"/>
      <c r="J16" s="48"/>
      <c r="K16" s="48"/>
      <c r="L16" s="48"/>
      <c r="M16" s="48"/>
      <c r="N16" s="48"/>
      <c r="O16" s="48"/>
      <c r="P16" s="48"/>
      <c r="Q16" s="48"/>
      <c r="R16" s="48"/>
      <c r="S16" s="48"/>
      <c r="T16" s="48"/>
      <c r="U16" s="49"/>
    </row>
    <row r="17" spans="2:54" ht="19.75" customHeight="1" thickBot="1" x14ac:dyDescent="0.6">
      <c r="B17" s="47"/>
      <c r="C17" s="48"/>
      <c r="D17" s="181" t="s">
        <v>64</v>
      </c>
      <c r="E17" s="182"/>
      <c r="F17" s="48"/>
      <c r="G17" s="48" t="s">
        <v>98</v>
      </c>
      <c r="H17" s="48"/>
      <c r="I17" s="48"/>
      <c r="J17" s="48"/>
      <c r="K17" s="48"/>
      <c r="L17" s="48"/>
      <c r="M17" s="48"/>
      <c r="N17" s="48"/>
      <c r="O17" s="48"/>
      <c r="P17" s="48"/>
      <c r="Q17" s="48"/>
      <c r="R17" s="48"/>
      <c r="S17" s="48"/>
      <c r="T17" s="48"/>
      <c r="U17" s="49"/>
    </row>
    <row r="18" spans="2:54" ht="19.75" customHeight="1" thickBot="1" x14ac:dyDescent="0.6">
      <c r="B18" s="47"/>
      <c r="C18" s="48"/>
      <c r="D18" s="191" t="s">
        <v>263</v>
      </c>
      <c r="E18" s="192"/>
      <c r="F18" s="48"/>
      <c r="G18" s="48" t="s">
        <v>295</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65" t="s">
        <v>195</v>
      </c>
      <c r="C20" s="245"/>
      <c r="D20" s="245"/>
      <c r="E20" s="245"/>
      <c r="F20" s="245"/>
      <c r="G20" s="245"/>
      <c r="H20" s="245"/>
      <c r="I20" s="245"/>
      <c r="J20" s="245"/>
      <c r="K20" s="245"/>
      <c r="L20" s="245"/>
      <c r="M20" s="245"/>
      <c r="N20" s="245"/>
      <c r="O20" s="245"/>
      <c r="P20" s="245"/>
      <c r="Q20" s="245"/>
      <c r="R20" s="245"/>
      <c r="S20" s="245"/>
      <c r="T20" s="246"/>
      <c r="U20" s="49"/>
    </row>
    <row r="21" spans="2:54" ht="19.75" customHeight="1" thickBot="1" x14ac:dyDescent="0.6">
      <c r="B21" s="266" t="s">
        <v>281</v>
      </c>
      <c r="C21" s="194"/>
      <c r="D21" s="194"/>
      <c r="E21" s="194"/>
      <c r="F21" s="194"/>
      <c r="G21" s="194"/>
      <c r="H21" s="194"/>
      <c r="I21" s="194"/>
      <c r="J21" s="194"/>
      <c r="K21" s="194"/>
      <c r="L21" s="194"/>
      <c r="M21" s="194"/>
      <c r="N21" s="194"/>
      <c r="O21" s="194"/>
      <c r="P21" s="194"/>
      <c r="Q21" s="194"/>
      <c r="R21" s="194"/>
      <c r="S21" s="194"/>
      <c r="T21" s="182"/>
      <c r="U21" s="49"/>
      <c r="AU21" s="241" t="s">
        <v>282</v>
      </c>
      <c r="AV21" s="242"/>
      <c r="AW21" s="242"/>
      <c r="AX21" s="242"/>
      <c r="AY21" s="242"/>
      <c r="AZ21" s="242"/>
      <c r="BA21" s="242"/>
      <c r="BB21" s="243"/>
    </row>
    <row r="22" spans="2:54" ht="19.75" customHeight="1" thickBot="1" x14ac:dyDescent="0.6">
      <c r="B22" s="267" t="s">
        <v>66</v>
      </c>
      <c r="C22" s="205"/>
      <c r="D22" s="205"/>
      <c r="E22" s="205"/>
      <c r="F22" s="205"/>
      <c r="G22" s="205"/>
      <c r="H22" s="190"/>
      <c r="I22" s="191" t="s">
        <v>67</v>
      </c>
      <c r="J22" s="193"/>
      <c r="K22" s="193"/>
      <c r="L22" s="193"/>
      <c r="M22" s="193"/>
      <c r="N22" s="193"/>
      <c r="O22" s="192"/>
      <c r="P22" s="181" t="s">
        <v>68</v>
      </c>
      <c r="Q22" s="194"/>
      <c r="R22" s="194"/>
      <c r="S22" s="194"/>
      <c r="T22" s="182"/>
      <c r="U22" s="49"/>
      <c r="AU22" s="247" t="s">
        <v>69</v>
      </c>
      <c r="AV22" s="248"/>
      <c r="AW22" s="247" t="s">
        <v>70</v>
      </c>
      <c r="AX22" s="248"/>
      <c r="AY22" s="247" t="s">
        <v>71</v>
      </c>
      <c r="AZ22" s="248"/>
      <c r="BA22" s="247" t="s">
        <v>72</v>
      </c>
      <c r="BB22" s="248"/>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I23" s="74"/>
      <c r="AJ23" s="74"/>
      <c r="AK23" s="74"/>
      <c r="AL23" s="74"/>
      <c r="AM23" s="74"/>
      <c r="AN23" s="74"/>
      <c r="AO23" s="74"/>
      <c r="AP23" s="55"/>
      <c r="AQ23" s="55"/>
      <c r="AR23" s="55"/>
      <c r="AS23" s="55"/>
      <c r="AT23" s="55"/>
      <c r="AU23" s="55"/>
      <c r="AV23" s="55"/>
      <c r="AW23" s="55"/>
      <c r="AX23" s="55"/>
      <c r="AY23" s="55"/>
      <c r="AZ23" s="55"/>
      <c r="BA23" s="55"/>
      <c r="BB23" s="55"/>
    </row>
    <row r="24" spans="2:54" ht="19.75" customHeight="1" thickBot="1" x14ac:dyDescent="0.6">
      <c r="B24" s="266" t="s">
        <v>282</v>
      </c>
      <c r="C24" s="194"/>
      <c r="D24" s="194"/>
      <c r="E24" s="194"/>
      <c r="F24" s="194"/>
      <c r="G24" s="194"/>
      <c r="H24" s="194"/>
      <c r="I24" s="194"/>
      <c r="J24" s="194"/>
      <c r="K24" s="194"/>
      <c r="L24" s="194"/>
      <c r="M24" s="194"/>
      <c r="N24" s="194"/>
      <c r="O24" s="194"/>
      <c r="P24" s="194"/>
      <c r="Q24" s="194"/>
      <c r="R24" s="194"/>
      <c r="S24" s="194"/>
      <c r="T24" s="182"/>
      <c r="U24" s="49"/>
    </row>
    <row r="25" spans="2:54" ht="19.75" customHeight="1" thickBot="1" x14ac:dyDescent="0.6">
      <c r="B25" s="268" t="s">
        <v>303</v>
      </c>
      <c r="C25" s="193"/>
      <c r="D25" s="193"/>
      <c r="E25" s="193"/>
      <c r="F25" s="193"/>
      <c r="G25" s="193"/>
      <c r="H25" s="192"/>
      <c r="I25" s="191" t="s">
        <v>306</v>
      </c>
      <c r="J25" s="193"/>
      <c r="K25" s="193"/>
      <c r="L25" s="193"/>
      <c r="M25" s="193"/>
      <c r="N25" s="193"/>
      <c r="O25" s="192"/>
      <c r="P25" s="181" t="s">
        <v>307</v>
      </c>
      <c r="Q25" s="194"/>
      <c r="R25" s="194"/>
      <c r="S25" s="194"/>
      <c r="T25" s="182"/>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67" t="s">
        <v>304</v>
      </c>
      <c r="C27" s="205"/>
      <c r="D27" s="205"/>
      <c r="E27" s="205"/>
      <c r="F27" s="205"/>
      <c r="G27" s="205"/>
      <c r="H27" s="190"/>
      <c r="I27" s="191" t="s">
        <v>305</v>
      </c>
      <c r="J27" s="193"/>
      <c r="K27" s="193"/>
      <c r="L27" s="193"/>
      <c r="M27" s="193"/>
      <c r="N27" s="193"/>
      <c r="O27" s="192"/>
      <c r="P27" s="181" t="s">
        <v>308</v>
      </c>
      <c r="Q27" s="194"/>
      <c r="R27" s="194"/>
      <c r="S27" s="194"/>
      <c r="T27" s="182"/>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68" t="s">
        <v>309</v>
      </c>
      <c r="C29" s="193"/>
      <c r="D29" s="193"/>
      <c r="E29" s="193"/>
      <c r="F29" s="193"/>
      <c r="G29" s="193"/>
      <c r="H29" s="192"/>
      <c r="I29" s="191" t="s">
        <v>310</v>
      </c>
      <c r="J29" s="193"/>
      <c r="K29" s="193"/>
      <c r="L29" s="193"/>
      <c r="M29" s="193"/>
      <c r="N29" s="193"/>
      <c r="O29" s="192"/>
      <c r="P29" s="181" t="s">
        <v>311</v>
      </c>
      <c r="Q29" s="194"/>
      <c r="R29" s="194"/>
      <c r="S29" s="194"/>
      <c r="T29" s="182"/>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23" thickBot="1" x14ac:dyDescent="0.6">
      <c r="B31" s="265" t="s">
        <v>348</v>
      </c>
      <c r="C31" s="245"/>
      <c r="D31" s="245"/>
      <c r="E31" s="245"/>
      <c r="F31" s="245"/>
      <c r="G31" s="245"/>
      <c r="H31" s="245"/>
      <c r="I31" s="245"/>
      <c r="J31" s="245"/>
      <c r="K31" s="245"/>
      <c r="L31" s="245"/>
      <c r="M31" s="245"/>
      <c r="N31" s="245"/>
      <c r="O31" s="245"/>
      <c r="P31" s="245"/>
      <c r="Q31" s="245"/>
      <c r="R31" s="245"/>
      <c r="S31" s="245"/>
      <c r="T31" s="246"/>
      <c r="U31" s="16"/>
    </row>
    <row r="32" spans="2:54" ht="18" thickBot="1" x14ac:dyDescent="0.6">
      <c r="B32" s="14"/>
      <c r="C32" s="15"/>
      <c r="D32" s="15"/>
      <c r="E32" s="15"/>
      <c r="F32" s="15"/>
      <c r="G32" s="15"/>
      <c r="H32" s="15"/>
      <c r="I32" s="15"/>
      <c r="J32" s="15"/>
      <c r="K32" s="15"/>
      <c r="L32" s="15"/>
      <c r="M32" s="15"/>
      <c r="N32" s="15"/>
      <c r="O32" s="15"/>
      <c r="P32" s="15"/>
      <c r="Q32" s="15"/>
      <c r="R32" s="15"/>
      <c r="S32" s="15"/>
      <c r="T32" s="15"/>
      <c r="U32" s="16"/>
    </row>
    <row r="33" spans="2:21" ht="23" thickBot="1" x14ac:dyDescent="0.6">
      <c r="B33" s="266" t="s">
        <v>357</v>
      </c>
      <c r="C33" s="182"/>
      <c r="D33" s="15"/>
      <c r="E33" s="15"/>
      <c r="F33" s="181" t="s">
        <v>359</v>
      </c>
      <c r="G33" s="194"/>
      <c r="H33" s="194"/>
      <c r="I33" s="194"/>
      <c r="J33" s="182"/>
      <c r="K33" s="15"/>
      <c r="L33" s="15"/>
      <c r="M33" s="15"/>
      <c r="N33" s="15"/>
      <c r="O33" s="15"/>
      <c r="P33" s="15"/>
      <c r="Q33" s="15"/>
      <c r="R33" s="15"/>
      <c r="S33" s="15"/>
      <c r="T33" s="15"/>
      <c r="U33" s="16"/>
    </row>
    <row r="34" spans="2:21" ht="18.649999999999999" customHeight="1" thickBot="1" x14ac:dyDescent="0.6">
      <c r="B34" s="266" t="s">
        <v>355</v>
      </c>
      <c r="C34" s="182"/>
      <c r="D34" s="79" t="s">
        <v>360</v>
      </c>
      <c r="E34" s="51">
        <f>B⓵_マスタ登録!F$52</f>
        <v>400</v>
      </c>
      <c r="F34" s="189" t="str">
        <f>B⓵_マスタ登録!G$52</f>
        <v>売上高</v>
      </c>
      <c r="G34" s="205"/>
      <c r="H34" s="205"/>
      <c r="I34" s="205"/>
      <c r="J34" s="190"/>
      <c r="K34" s="43" t="s">
        <v>356</v>
      </c>
      <c r="L34" s="189" t="str">
        <f>B⓵_マスタ登録!J$52</f>
        <v>貸</v>
      </c>
      <c r="M34" s="190"/>
      <c r="N34" s="15"/>
      <c r="O34" s="15"/>
      <c r="P34" s="15"/>
      <c r="Q34" s="15"/>
      <c r="R34" s="15"/>
      <c r="S34" s="15"/>
      <c r="T34" s="15"/>
      <c r="U34" s="16"/>
    </row>
    <row r="35" spans="2:21" ht="23" thickBot="1" x14ac:dyDescent="0.6">
      <c r="B35" s="266" t="s">
        <v>358</v>
      </c>
      <c r="C35" s="182"/>
      <c r="D35" s="48" t="s">
        <v>360</v>
      </c>
      <c r="E35" s="51" t="str">
        <f>B⓵_マスタ登録!E$141</f>
        <v>①A</v>
      </c>
      <c r="F35" s="189" t="str">
        <f>B⓵_マスタ登録!F$141</f>
        <v>営業部</v>
      </c>
      <c r="G35" s="205"/>
      <c r="H35" s="205"/>
      <c r="I35" s="205"/>
      <c r="J35" s="190"/>
      <c r="K35" s="15"/>
      <c r="L35" s="15"/>
      <c r="M35" s="15"/>
      <c r="N35" s="15"/>
      <c r="O35" s="15"/>
      <c r="P35" s="15"/>
      <c r="Q35" s="15"/>
      <c r="R35" s="15"/>
      <c r="S35" s="15"/>
      <c r="T35" s="15"/>
      <c r="U35" s="16"/>
    </row>
    <row r="36" spans="2:21" ht="18" thickBot="1" x14ac:dyDescent="0.6">
      <c r="B36" s="14"/>
      <c r="C36" s="15"/>
      <c r="D36" s="15"/>
      <c r="E36" s="15"/>
      <c r="F36" s="15"/>
      <c r="G36" s="15"/>
      <c r="H36" s="15"/>
      <c r="I36" s="15"/>
      <c r="J36" s="15"/>
      <c r="K36" s="15"/>
      <c r="L36" s="15"/>
      <c r="M36" s="15"/>
      <c r="N36" s="15"/>
      <c r="O36" s="15"/>
      <c r="P36" s="15"/>
      <c r="Q36" s="15"/>
      <c r="R36" s="15"/>
      <c r="S36" s="15"/>
      <c r="T36" s="15"/>
      <c r="U36" s="16"/>
    </row>
    <row r="37" spans="2:21" ht="23" thickBot="1" x14ac:dyDescent="0.6">
      <c r="B37" s="311" t="s">
        <v>1</v>
      </c>
      <c r="C37" s="312" t="s">
        <v>312</v>
      </c>
      <c r="D37" s="313" t="s">
        <v>1</v>
      </c>
      <c r="E37" s="314"/>
      <c r="F37" s="313" t="s">
        <v>313</v>
      </c>
      <c r="G37" s="149"/>
      <c r="H37" s="314"/>
      <c r="I37" s="313" t="s">
        <v>285</v>
      </c>
      <c r="J37" s="314"/>
      <c r="K37" s="181" t="s">
        <v>349</v>
      </c>
      <c r="L37" s="194"/>
      <c r="M37" s="182"/>
      <c r="N37" s="181" t="s">
        <v>351</v>
      </c>
      <c r="O37" s="182"/>
      <c r="P37" s="181" t="s">
        <v>352</v>
      </c>
      <c r="Q37" s="182"/>
      <c r="R37" s="315" t="s">
        <v>353</v>
      </c>
      <c r="S37" s="304" t="s">
        <v>354</v>
      </c>
      <c r="T37" s="305"/>
      <c r="U37" s="16"/>
    </row>
    <row r="38" spans="2:21" ht="23" thickBot="1" x14ac:dyDescent="0.6">
      <c r="B38" s="286"/>
      <c r="C38" s="284"/>
      <c r="D38" s="247"/>
      <c r="E38" s="248"/>
      <c r="F38" s="247"/>
      <c r="G38" s="152"/>
      <c r="H38" s="248"/>
      <c r="I38" s="247"/>
      <c r="J38" s="248"/>
      <c r="K38" s="181" t="s">
        <v>350</v>
      </c>
      <c r="L38" s="194"/>
      <c r="M38" s="182"/>
      <c r="N38" s="181" t="s">
        <v>350</v>
      </c>
      <c r="O38" s="182"/>
      <c r="P38" s="181" t="s">
        <v>350</v>
      </c>
      <c r="Q38" s="182"/>
      <c r="R38" s="316"/>
      <c r="S38" s="306"/>
      <c r="T38" s="307"/>
      <c r="U38" s="16"/>
    </row>
    <row r="39" spans="2:21" ht="23" thickBot="1" x14ac:dyDescent="0.6">
      <c r="B39" s="92"/>
      <c r="C39" s="78">
        <v>44287</v>
      </c>
      <c r="D39" s="15"/>
      <c r="E39" s="15"/>
      <c r="F39" s="181" t="s">
        <v>361</v>
      </c>
      <c r="G39" s="194"/>
      <c r="H39" s="182"/>
      <c r="I39" s="15"/>
      <c r="J39" s="15"/>
      <c r="K39" s="122"/>
      <c r="L39" s="122"/>
      <c r="M39" s="15"/>
      <c r="N39" s="15"/>
      <c r="O39" s="15"/>
      <c r="P39" s="300"/>
      <c r="Q39" s="301"/>
      <c r="R39" s="15"/>
      <c r="S39" s="15"/>
      <c r="T39" s="15"/>
      <c r="U39" s="16"/>
    </row>
    <row r="40" spans="2:21" ht="18" thickBot="1" x14ac:dyDescent="0.6">
      <c r="B40" s="14"/>
      <c r="C40" s="15"/>
      <c r="D40" s="15"/>
      <c r="E40" s="15"/>
      <c r="F40" s="15"/>
      <c r="G40" s="15"/>
      <c r="H40" s="15"/>
      <c r="I40" s="15"/>
      <c r="J40" s="15"/>
      <c r="K40" s="122"/>
      <c r="L40" s="122"/>
      <c r="M40" s="15"/>
      <c r="N40" s="15"/>
      <c r="O40" s="15"/>
      <c r="P40" s="15"/>
      <c r="Q40" s="15"/>
      <c r="R40" s="15"/>
      <c r="S40" s="15"/>
      <c r="T40" s="15"/>
      <c r="U40" s="16"/>
    </row>
    <row r="41" spans="2:21" ht="23" thickBot="1" x14ac:dyDescent="0.6">
      <c r="B41" s="92" t="str">
        <f>'B③-1【営業部】予算仕訳'!B38</f>
        <v>1A</v>
      </c>
      <c r="C41" s="78">
        <f>'B③-1【営業部】予算仕訳'!C38</f>
        <v>44316</v>
      </c>
      <c r="D41" s="181">
        <f>'B③-1【営業部】予算仕訳'!D38:E38</f>
        <v>199</v>
      </c>
      <c r="E41" s="182"/>
      <c r="F41" s="181" t="str">
        <f>'B③-1【営業部】予算仕訳'!F38:H38</f>
        <v>仮勘定</v>
      </c>
      <c r="G41" s="194"/>
      <c r="H41" s="182"/>
      <c r="I41" s="181" t="str">
        <f>'B③-1【営業部】予算仕訳'!R38</f>
        <v>営業部</v>
      </c>
      <c r="J41" s="182"/>
      <c r="K41" s="308"/>
      <c r="L41" s="309"/>
      <c r="M41" s="310"/>
      <c r="N41" s="297">
        <f>'B③-1【営業部】予算仕訳'!S38</f>
        <v>9500</v>
      </c>
      <c r="O41" s="298"/>
      <c r="P41" s="297">
        <f>P39+N41-K41</f>
        <v>9500</v>
      </c>
      <c r="Q41" s="299"/>
      <c r="R41" s="48" t="s">
        <v>485</v>
      </c>
      <c r="S41" s="302" t="s">
        <v>362</v>
      </c>
      <c r="T41" s="303"/>
      <c r="U41" s="16"/>
    </row>
    <row r="42" spans="2:21" ht="18" thickBot="1" x14ac:dyDescent="0.6">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92" t="str">
        <f>'B③-1【営業部】予算仕訳'!B43</f>
        <v>２A</v>
      </c>
      <c r="C43" s="78">
        <f>'B③-1【営業部】予算仕訳'!C43</f>
        <v>44347</v>
      </c>
      <c r="D43" s="181">
        <f>'B③-1【営業部】予算仕訳'!D43:E43</f>
        <v>199</v>
      </c>
      <c r="E43" s="182"/>
      <c r="F43" s="181" t="str">
        <f>'B③-1【営業部】予算仕訳'!F43:H43</f>
        <v>仮勘定</v>
      </c>
      <c r="G43" s="194"/>
      <c r="H43" s="182"/>
      <c r="I43" s="181" t="str">
        <f>'B③-1【営業部】予算仕訳'!R43</f>
        <v>営業部</v>
      </c>
      <c r="J43" s="182"/>
      <c r="K43" s="308"/>
      <c r="L43" s="309"/>
      <c r="M43" s="310"/>
      <c r="N43" s="297">
        <f>'B③-1【営業部】予算仕訳'!S43</f>
        <v>10450</v>
      </c>
      <c r="O43" s="298"/>
      <c r="P43" s="297">
        <f>P41+N43-K43</f>
        <v>19950</v>
      </c>
      <c r="Q43" s="299"/>
      <c r="R43" s="48" t="s">
        <v>485</v>
      </c>
      <c r="S43" s="302" t="s">
        <v>363</v>
      </c>
      <c r="T43" s="303"/>
      <c r="U43" s="16"/>
    </row>
    <row r="44" spans="2:21" ht="18" thickBot="1" x14ac:dyDescent="0.6">
      <c r="B44" s="14"/>
      <c r="C44" s="15"/>
      <c r="D44" s="15"/>
      <c r="E44" s="15"/>
      <c r="F44" s="15"/>
      <c r="G44" s="15"/>
      <c r="H44" s="15"/>
      <c r="I44" s="15"/>
      <c r="J44" s="15"/>
      <c r="K44" s="15"/>
      <c r="L44" s="15"/>
      <c r="M44" s="15"/>
      <c r="N44" s="15"/>
      <c r="O44" s="15"/>
      <c r="P44" s="15"/>
      <c r="Q44" s="15"/>
      <c r="R44" s="15"/>
      <c r="S44" s="15"/>
      <c r="T44" s="15"/>
      <c r="U44" s="16"/>
    </row>
    <row r="45" spans="2:21" ht="23" thickBot="1" x14ac:dyDescent="0.6">
      <c r="B45" s="92" t="str">
        <f>'B③-1【営業部】予算仕訳'!B48</f>
        <v>3A</v>
      </c>
      <c r="C45" s="78">
        <f>'B③-1【営業部】予算仕訳'!C48</f>
        <v>44377</v>
      </c>
      <c r="D45" s="181">
        <f>'B③-1【営業部】予算仕訳'!D48:E48</f>
        <v>199</v>
      </c>
      <c r="E45" s="182"/>
      <c r="F45" s="181" t="str">
        <f>'B③-1【営業部】予算仕訳'!F48:H48</f>
        <v>仮勘定</v>
      </c>
      <c r="G45" s="194"/>
      <c r="H45" s="182"/>
      <c r="I45" s="181" t="str">
        <f>'B③-1【営業部】予算仕訳'!R48</f>
        <v>営業部</v>
      </c>
      <c r="J45" s="182"/>
      <c r="K45" s="308"/>
      <c r="L45" s="309"/>
      <c r="M45" s="310"/>
      <c r="N45" s="297">
        <f>'B③-1【営業部】予算仕訳'!S48</f>
        <v>11495</v>
      </c>
      <c r="O45" s="298"/>
      <c r="P45" s="297">
        <f>P43+N45-K45</f>
        <v>31445</v>
      </c>
      <c r="Q45" s="299"/>
      <c r="R45" s="48" t="s">
        <v>485</v>
      </c>
      <c r="S45" s="302" t="s">
        <v>364</v>
      </c>
      <c r="T45" s="303"/>
      <c r="U45" s="16"/>
    </row>
    <row r="46" spans="2:21" ht="18" thickBot="1" x14ac:dyDescent="0.6">
      <c r="B46" s="14"/>
      <c r="C46" s="15"/>
      <c r="D46" s="15"/>
      <c r="E46" s="15"/>
      <c r="F46" s="15"/>
      <c r="G46" s="15"/>
      <c r="H46" s="15"/>
      <c r="I46" s="15"/>
      <c r="J46" s="15"/>
      <c r="K46" s="15"/>
      <c r="L46" s="15"/>
      <c r="M46" s="15"/>
      <c r="N46" s="15"/>
      <c r="O46" s="15"/>
      <c r="P46" s="15"/>
      <c r="Q46" s="15"/>
      <c r="R46" s="15"/>
      <c r="S46" s="15"/>
      <c r="T46" s="15"/>
      <c r="U46" s="16"/>
    </row>
    <row r="47" spans="2:21" ht="23" thickBot="1" x14ac:dyDescent="0.6">
      <c r="B47" s="92" t="str">
        <f>'B③-1【営業部】予算仕訳'!B53</f>
        <v>4A</v>
      </c>
      <c r="C47" s="78">
        <f>'B③-1【営業部】予算仕訳'!C53</f>
        <v>44408</v>
      </c>
      <c r="D47" s="181">
        <f>'B③-1【営業部】予算仕訳'!D53:E53</f>
        <v>199</v>
      </c>
      <c r="E47" s="182"/>
      <c r="F47" s="181" t="str">
        <f>'B③-1【営業部】予算仕訳'!F53:H53</f>
        <v>仮勘定</v>
      </c>
      <c r="G47" s="194"/>
      <c r="H47" s="182"/>
      <c r="I47" s="181" t="str">
        <f>'B③-1【営業部】予算仕訳'!R53</f>
        <v>営業部</v>
      </c>
      <c r="J47" s="182"/>
      <c r="K47" s="308"/>
      <c r="L47" s="309"/>
      <c r="M47" s="310"/>
      <c r="N47" s="297">
        <f>'B③-1【営業部】予算仕訳'!S53</f>
        <v>12635</v>
      </c>
      <c r="O47" s="298"/>
      <c r="P47" s="297">
        <f>P45+N47-K47</f>
        <v>44080</v>
      </c>
      <c r="Q47" s="299"/>
      <c r="R47" s="48" t="s">
        <v>485</v>
      </c>
      <c r="S47" s="302" t="s">
        <v>365</v>
      </c>
      <c r="T47" s="303"/>
      <c r="U47" s="16"/>
    </row>
    <row r="48" spans="2:21" ht="18" thickBot="1" x14ac:dyDescent="0.6">
      <c r="B48" s="14"/>
      <c r="C48" s="15"/>
      <c r="D48" s="15"/>
      <c r="E48" s="15"/>
      <c r="F48" s="15"/>
      <c r="G48" s="15"/>
      <c r="H48" s="15"/>
      <c r="I48" s="15"/>
      <c r="J48" s="15"/>
      <c r="K48" s="15"/>
      <c r="L48" s="15"/>
      <c r="M48" s="15"/>
      <c r="N48" s="15"/>
      <c r="O48" s="15"/>
      <c r="P48" s="15"/>
      <c r="Q48" s="15"/>
      <c r="R48" s="15"/>
      <c r="S48" s="15"/>
      <c r="T48" s="15"/>
      <c r="U48" s="16"/>
    </row>
    <row r="49" spans="2:21" ht="23" thickBot="1" x14ac:dyDescent="0.6">
      <c r="B49" s="92" t="str">
        <f>'B③-1【営業部】予算仕訳'!B58</f>
        <v>5A</v>
      </c>
      <c r="C49" s="78">
        <f>'B③-1【営業部】予算仕訳'!C58</f>
        <v>44439</v>
      </c>
      <c r="D49" s="181">
        <f>'B③-1【営業部】予算仕訳'!D58:E58</f>
        <v>199</v>
      </c>
      <c r="E49" s="182"/>
      <c r="F49" s="181" t="str">
        <f>'B③-1【営業部】予算仕訳'!F58:H58</f>
        <v>仮勘定</v>
      </c>
      <c r="G49" s="194"/>
      <c r="H49" s="182"/>
      <c r="I49" s="181" t="str">
        <f>'B③-1【営業部】予算仕訳'!R58</f>
        <v>営業部</v>
      </c>
      <c r="J49" s="182"/>
      <c r="K49" s="308"/>
      <c r="L49" s="309"/>
      <c r="M49" s="310"/>
      <c r="N49" s="297">
        <f>'B③-1【営業部】予算仕訳'!S58</f>
        <v>13870</v>
      </c>
      <c r="O49" s="298"/>
      <c r="P49" s="297">
        <f>P47+N49-K49</f>
        <v>57950</v>
      </c>
      <c r="Q49" s="299"/>
      <c r="R49" s="48" t="s">
        <v>485</v>
      </c>
      <c r="S49" s="302" t="s">
        <v>366</v>
      </c>
      <c r="T49" s="303"/>
      <c r="U49" s="16"/>
    </row>
    <row r="50" spans="2:21" ht="18" thickBot="1" x14ac:dyDescent="0.6">
      <c r="B50" s="14"/>
      <c r="C50" s="15"/>
      <c r="D50" s="15"/>
      <c r="E50" s="15"/>
      <c r="F50" s="15"/>
      <c r="G50" s="15"/>
      <c r="H50" s="15"/>
      <c r="I50" s="15"/>
      <c r="J50" s="15"/>
      <c r="K50" s="15"/>
      <c r="L50" s="15"/>
      <c r="M50" s="15"/>
      <c r="N50" s="15"/>
      <c r="O50" s="15"/>
      <c r="P50" s="15"/>
      <c r="Q50" s="15"/>
      <c r="R50" s="15"/>
      <c r="S50" s="15"/>
      <c r="T50" s="15"/>
      <c r="U50" s="16"/>
    </row>
    <row r="51" spans="2:21" ht="23" thickBot="1" x14ac:dyDescent="0.6">
      <c r="B51" s="92" t="str">
        <f>'B③-1【営業部】予算仕訳'!B63</f>
        <v>6A</v>
      </c>
      <c r="C51" s="78">
        <f>'B③-1【営業部】予算仕訳'!C63</f>
        <v>44469</v>
      </c>
      <c r="D51" s="181">
        <f>'B③-1【営業部】予算仕訳'!D63:E63</f>
        <v>199</v>
      </c>
      <c r="E51" s="182"/>
      <c r="F51" s="181" t="str">
        <f>'B③-1【営業部】予算仕訳'!F63:H63</f>
        <v>仮勘定</v>
      </c>
      <c r="G51" s="194"/>
      <c r="H51" s="182"/>
      <c r="I51" s="181" t="str">
        <f>'B③-1【営業部】予算仕訳'!R63</f>
        <v>営業部</v>
      </c>
      <c r="J51" s="182"/>
      <c r="K51" s="308"/>
      <c r="L51" s="309"/>
      <c r="M51" s="310"/>
      <c r="N51" s="297">
        <f>'B③-1【営業部】予算仕訳'!S63</f>
        <v>15200</v>
      </c>
      <c r="O51" s="298"/>
      <c r="P51" s="297">
        <f>P49+N51-K51</f>
        <v>73150</v>
      </c>
      <c r="Q51" s="299"/>
      <c r="R51" s="48" t="s">
        <v>485</v>
      </c>
      <c r="S51" s="302" t="s">
        <v>367</v>
      </c>
      <c r="T51" s="303"/>
      <c r="U51" s="16"/>
    </row>
    <row r="52" spans="2:21" ht="18" thickBot="1" x14ac:dyDescent="0.6">
      <c r="B52" s="14"/>
      <c r="C52" s="15"/>
      <c r="D52" s="15"/>
      <c r="E52" s="15"/>
      <c r="F52" s="15"/>
      <c r="G52" s="15"/>
      <c r="H52" s="15"/>
      <c r="I52" s="15"/>
      <c r="J52" s="15"/>
      <c r="K52" s="15"/>
      <c r="L52" s="15"/>
      <c r="M52" s="15"/>
      <c r="N52" s="15"/>
      <c r="O52" s="15"/>
      <c r="P52" s="15"/>
      <c r="Q52" s="15"/>
      <c r="R52" s="15"/>
      <c r="S52" s="15"/>
      <c r="T52" s="15"/>
      <c r="U52" s="16"/>
    </row>
    <row r="53" spans="2:21" ht="23" thickBot="1" x14ac:dyDescent="0.6">
      <c r="B53" s="92" t="str">
        <f>'B③-1【営業部】予算仕訳'!B68</f>
        <v>7A</v>
      </c>
      <c r="C53" s="78">
        <f>'B③-1【営業部】予算仕訳'!C68</f>
        <v>44500</v>
      </c>
      <c r="D53" s="181">
        <f>'B③-1【営業部】予算仕訳'!D63:E63</f>
        <v>199</v>
      </c>
      <c r="E53" s="182"/>
      <c r="F53" s="181" t="str">
        <f>'B③-1【営業部】予算仕訳'!F63:H63</f>
        <v>仮勘定</v>
      </c>
      <c r="G53" s="194"/>
      <c r="H53" s="182"/>
      <c r="I53" s="181" t="str">
        <f>'B③-1【営業部】予算仕訳'!R68</f>
        <v>営業部</v>
      </c>
      <c r="J53" s="182"/>
      <c r="K53" s="308"/>
      <c r="L53" s="309"/>
      <c r="M53" s="310"/>
      <c r="N53" s="297">
        <f>'B③-1【営業部】予算仕訳'!S68</f>
        <v>16720</v>
      </c>
      <c r="O53" s="298"/>
      <c r="P53" s="297">
        <f>P51+N53-K53</f>
        <v>89870</v>
      </c>
      <c r="Q53" s="299"/>
      <c r="R53" s="48" t="s">
        <v>485</v>
      </c>
      <c r="S53" s="302" t="s">
        <v>368</v>
      </c>
      <c r="T53" s="303"/>
      <c r="U53" s="16"/>
    </row>
    <row r="54" spans="2:21" ht="18" thickBot="1" x14ac:dyDescent="0.6">
      <c r="B54" s="14"/>
      <c r="C54" s="15"/>
      <c r="D54" s="15"/>
      <c r="E54" s="15"/>
      <c r="F54" s="15"/>
      <c r="G54" s="15"/>
      <c r="H54" s="15"/>
      <c r="I54" s="15"/>
      <c r="J54" s="15"/>
      <c r="K54" s="15"/>
      <c r="L54" s="15"/>
      <c r="M54" s="15"/>
      <c r="N54" s="15"/>
      <c r="O54" s="15"/>
      <c r="P54" s="15"/>
      <c r="Q54" s="15"/>
      <c r="R54" s="15"/>
      <c r="S54" s="15"/>
      <c r="T54" s="15"/>
      <c r="U54" s="16"/>
    </row>
    <row r="55" spans="2:21" ht="23" thickBot="1" x14ac:dyDescent="0.6">
      <c r="B55" s="92" t="str">
        <f>'B③-1【営業部】予算仕訳'!B73</f>
        <v>8A</v>
      </c>
      <c r="C55" s="78">
        <f>'B③-1【営業部】予算仕訳'!C73</f>
        <v>44530</v>
      </c>
      <c r="D55" s="181">
        <f>'B③-1【営業部】予算仕訳'!D73</f>
        <v>199</v>
      </c>
      <c r="E55" s="182"/>
      <c r="F55" s="181" t="str">
        <f>'B③-1【営業部】予算仕訳'!F73:H73</f>
        <v>仮勘定</v>
      </c>
      <c r="G55" s="194"/>
      <c r="H55" s="182"/>
      <c r="I55" s="181" t="str">
        <f>'B③-1【営業部】予算仕訳'!R73</f>
        <v>営業部</v>
      </c>
      <c r="J55" s="182"/>
      <c r="K55" s="308"/>
      <c r="L55" s="309"/>
      <c r="M55" s="310"/>
      <c r="N55" s="297">
        <f>'B③-1【営業部】予算仕訳'!S73</f>
        <v>18335</v>
      </c>
      <c r="O55" s="298"/>
      <c r="P55" s="297">
        <f>P53+N55-K55</f>
        <v>108205</v>
      </c>
      <c r="Q55" s="299"/>
      <c r="R55" s="48" t="s">
        <v>485</v>
      </c>
      <c r="S55" s="302" t="s">
        <v>369</v>
      </c>
      <c r="T55" s="303"/>
      <c r="U55" s="16"/>
    </row>
    <row r="56" spans="2:21" ht="18" thickBot="1" x14ac:dyDescent="0.6">
      <c r="B56" s="14"/>
      <c r="C56" s="15"/>
      <c r="D56" s="15"/>
      <c r="E56" s="15"/>
      <c r="F56" s="15"/>
      <c r="G56" s="15"/>
      <c r="H56" s="15"/>
      <c r="I56" s="15"/>
      <c r="J56" s="15"/>
      <c r="K56" s="15"/>
      <c r="L56" s="15"/>
      <c r="M56" s="15"/>
      <c r="N56" s="15"/>
      <c r="O56" s="15"/>
      <c r="P56" s="15"/>
      <c r="Q56" s="15"/>
      <c r="R56" s="15"/>
      <c r="S56" s="15"/>
      <c r="T56" s="15"/>
      <c r="U56" s="16"/>
    </row>
    <row r="57" spans="2:21" ht="23" thickBot="1" x14ac:dyDescent="0.6">
      <c r="B57" s="92" t="str">
        <f>'B③-1【営業部】予算仕訳'!B78</f>
        <v>9A</v>
      </c>
      <c r="C57" s="78">
        <f>'B③-1【営業部】予算仕訳'!C78</f>
        <v>44561</v>
      </c>
      <c r="D57" s="181">
        <f>'B③-1【営業部】予算仕訳'!D78</f>
        <v>199</v>
      </c>
      <c r="E57" s="182"/>
      <c r="F57" s="181" t="str">
        <f>'B③-1【営業部】予算仕訳'!F78</f>
        <v>仮勘定</v>
      </c>
      <c r="G57" s="194"/>
      <c r="H57" s="182"/>
      <c r="I57" s="181" t="str">
        <f>'B③-1【営業部】予算仕訳'!R78</f>
        <v>営業部</v>
      </c>
      <c r="J57" s="182"/>
      <c r="K57" s="308"/>
      <c r="L57" s="309"/>
      <c r="M57" s="310"/>
      <c r="N57" s="297">
        <f>'B③-1【営業部】予算仕訳'!S78</f>
        <v>20140</v>
      </c>
      <c r="O57" s="298"/>
      <c r="P57" s="297">
        <f>P55+N57-K57</f>
        <v>128345</v>
      </c>
      <c r="Q57" s="299"/>
      <c r="R57" s="48" t="s">
        <v>485</v>
      </c>
      <c r="S57" s="302" t="s">
        <v>370</v>
      </c>
      <c r="T57" s="303"/>
      <c r="U57" s="16"/>
    </row>
    <row r="58" spans="2:21" ht="18" thickBot="1" x14ac:dyDescent="0.6">
      <c r="B58" s="14"/>
      <c r="C58" s="15"/>
      <c r="D58" s="15"/>
      <c r="E58" s="15"/>
      <c r="F58" s="15"/>
      <c r="G58" s="15"/>
      <c r="H58" s="15"/>
      <c r="I58" s="15"/>
      <c r="J58" s="15"/>
      <c r="K58" s="15"/>
      <c r="L58" s="15"/>
      <c r="M58" s="15"/>
      <c r="N58" s="15"/>
      <c r="O58" s="15"/>
      <c r="P58" s="15"/>
      <c r="Q58" s="15"/>
      <c r="R58" s="15"/>
      <c r="S58" s="15"/>
      <c r="T58" s="15"/>
      <c r="U58" s="16"/>
    </row>
    <row r="59" spans="2:21" ht="23" thickBot="1" x14ac:dyDescent="0.6">
      <c r="B59" s="92" t="str">
        <f>'B③-1【営業部】予算仕訳'!B83</f>
        <v>10A</v>
      </c>
      <c r="C59" s="78">
        <f>'B③-1【営業部】予算仕訳'!C83</f>
        <v>44592</v>
      </c>
      <c r="D59" s="181">
        <f>'B③-1【営業部】予算仕訳'!D83:E83</f>
        <v>199</v>
      </c>
      <c r="E59" s="182"/>
      <c r="F59" s="181" t="str">
        <f>'B③-1【営業部】予算仕訳'!F83:H83</f>
        <v>仮勘定</v>
      </c>
      <c r="G59" s="194"/>
      <c r="H59" s="182"/>
      <c r="I59" s="181" t="str">
        <f>'B③-1【営業部】予算仕訳'!R83</f>
        <v>営業部</v>
      </c>
      <c r="J59" s="182"/>
      <c r="K59" s="308"/>
      <c r="L59" s="309"/>
      <c r="M59" s="310"/>
      <c r="N59" s="297">
        <f>'B③-1【営業部】予算仕訳'!S83</f>
        <v>22135</v>
      </c>
      <c r="O59" s="298"/>
      <c r="P59" s="297">
        <f>P57+N59-K59</f>
        <v>150480</v>
      </c>
      <c r="Q59" s="299"/>
      <c r="R59" s="48" t="s">
        <v>485</v>
      </c>
      <c r="S59" s="302" t="s">
        <v>371</v>
      </c>
      <c r="T59" s="303"/>
      <c r="U59" s="16"/>
    </row>
    <row r="60" spans="2:21" ht="18" thickBot="1" x14ac:dyDescent="0.6">
      <c r="B60" s="14"/>
      <c r="C60" s="15"/>
      <c r="D60" s="15"/>
      <c r="E60" s="15"/>
      <c r="F60" s="15"/>
      <c r="G60" s="15"/>
      <c r="H60" s="15"/>
      <c r="I60" s="15"/>
      <c r="J60" s="15"/>
      <c r="K60" s="15"/>
      <c r="L60" s="15"/>
      <c r="M60" s="15"/>
      <c r="N60" s="15"/>
      <c r="O60" s="15"/>
      <c r="P60" s="15"/>
      <c r="Q60" s="15"/>
      <c r="R60" s="15"/>
      <c r="S60" s="15"/>
      <c r="T60" s="15"/>
      <c r="U60" s="16"/>
    </row>
    <row r="61" spans="2:21" ht="23" thickBot="1" x14ac:dyDescent="0.6">
      <c r="B61" s="92" t="str">
        <f>'B③-1【営業部】予算仕訳'!B88</f>
        <v>11A</v>
      </c>
      <c r="C61" s="78">
        <f>'B③-1【営業部】予算仕訳'!C88</f>
        <v>44620</v>
      </c>
      <c r="D61" s="181">
        <f>'B③-1【営業部】予算仕訳'!D88:E88</f>
        <v>199</v>
      </c>
      <c r="E61" s="182"/>
      <c r="F61" s="181" t="str">
        <f>'B③-1【営業部】予算仕訳'!F88:H88</f>
        <v>仮勘定</v>
      </c>
      <c r="G61" s="194"/>
      <c r="H61" s="182"/>
      <c r="I61" s="181" t="str">
        <f>'B③-1【営業部】予算仕訳'!R88</f>
        <v>営業部</v>
      </c>
      <c r="J61" s="182"/>
      <c r="K61" s="308"/>
      <c r="L61" s="309"/>
      <c r="M61" s="310"/>
      <c r="N61" s="297">
        <f>'B③-1【営業部】予算仕訳'!S88</f>
        <v>24320</v>
      </c>
      <c r="O61" s="298"/>
      <c r="P61" s="297">
        <f>P59+N61-K61</f>
        <v>174800</v>
      </c>
      <c r="Q61" s="299"/>
      <c r="R61" s="48" t="s">
        <v>485</v>
      </c>
      <c r="S61" s="302" t="s">
        <v>372</v>
      </c>
      <c r="T61" s="303"/>
      <c r="U61" s="16"/>
    </row>
    <row r="62" spans="2:21" ht="18" thickBot="1" x14ac:dyDescent="0.6">
      <c r="B62" s="14"/>
      <c r="C62" s="15"/>
      <c r="D62" s="15"/>
      <c r="E62" s="15"/>
      <c r="F62" s="15"/>
      <c r="G62" s="15"/>
      <c r="H62" s="15"/>
      <c r="I62" s="15"/>
      <c r="J62" s="15"/>
      <c r="K62" s="15"/>
      <c r="L62" s="15"/>
      <c r="M62" s="15"/>
      <c r="N62" s="15"/>
      <c r="O62" s="15"/>
      <c r="P62" s="15"/>
      <c r="Q62" s="15"/>
      <c r="R62" s="15"/>
      <c r="S62" s="15"/>
      <c r="T62" s="15"/>
      <c r="U62" s="16"/>
    </row>
    <row r="63" spans="2:21" ht="23" thickBot="1" x14ac:dyDescent="0.6">
      <c r="B63" s="92" t="str">
        <f>'B③-1【営業部】予算仕訳'!B93</f>
        <v>12A</v>
      </c>
      <c r="C63" s="78">
        <f>'B③-1【営業部】予算仕訳'!C93</f>
        <v>44651</v>
      </c>
      <c r="D63" s="181">
        <f>'B③-1【営業部】予算仕訳'!D93:E93</f>
        <v>199</v>
      </c>
      <c r="E63" s="182"/>
      <c r="F63" s="181" t="str">
        <f>'B③-1【営業部】予算仕訳'!F93:H93</f>
        <v>仮勘定</v>
      </c>
      <c r="G63" s="194"/>
      <c r="H63" s="182"/>
      <c r="I63" s="181" t="str">
        <f>'B③-1【営業部】予算仕訳'!R93</f>
        <v>営業部</v>
      </c>
      <c r="J63" s="182"/>
      <c r="K63" s="308"/>
      <c r="L63" s="309"/>
      <c r="M63" s="310"/>
      <c r="N63" s="297">
        <f>'B③-1【営業部】予算仕訳'!S93</f>
        <v>26695</v>
      </c>
      <c r="O63" s="298"/>
      <c r="P63" s="318">
        <f>P61+N63-K63</f>
        <v>201495</v>
      </c>
      <c r="Q63" s="319"/>
      <c r="R63" s="48" t="s">
        <v>485</v>
      </c>
      <c r="S63" s="302" t="s">
        <v>373</v>
      </c>
      <c r="T63" s="303"/>
      <c r="U63" s="16"/>
    </row>
    <row r="64" spans="2:21" ht="18" thickBot="1" x14ac:dyDescent="0.6">
      <c r="B64" s="14"/>
      <c r="C64" s="15"/>
      <c r="D64" s="15"/>
      <c r="E64" s="15"/>
      <c r="F64" s="15"/>
      <c r="G64" s="15"/>
      <c r="H64" s="15"/>
      <c r="I64" s="15"/>
      <c r="J64" s="15"/>
      <c r="K64" s="15"/>
      <c r="L64" s="15"/>
      <c r="M64" s="15"/>
      <c r="N64" s="15"/>
      <c r="O64" s="15"/>
      <c r="P64" s="15"/>
      <c r="Q64" s="15"/>
      <c r="R64" s="15"/>
      <c r="S64" s="15"/>
      <c r="T64" s="15"/>
      <c r="U64" s="16"/>
    </row>
    <row r="65" spans="2:21" ht="23" thickBot="1" x14ac:dyDescent="0.6">
      <c r="B65" s="265" t="s">
        <v>348</v>
      </c>
      <c r="C65" s="245"/>
      <c r="D65" s="245"/>
      <c r="E65" s="245"/>
      <c r="F65" s="245"/>
      <c r="G65" s="245"/>
      <c r="H65" s="245"/>
      <c r="I65" s="245"/>
      <c r="J65" s="245"/>
      <c r="K65" s="245"/>
      <c r="L65" s="245"/>
      <c r="M65" s="245"/>
      <c r="N65" s="245"/>
      <c r="O65" s="245"/>
      <c r="P65" s="245"/>
      <c r="Q65" s="245"/>
      <c r="R65" s="245"/>
      <c r="S65" s="245"/>
      <c r="T65" s="246"/>
      <c r="U65" s="16"/>
    </row>
    <row r="66" spans="2:21" ht="18" thickBot="1" x14ac:dyDescent="0.6">
      <c r="B66" s="14"/>
      <c r="C66" s="15"/>
      <c r="D66" s="15"/>
      <c r="E66" s="15"/>
      <c r="F66" s="15"/>
      <c r="G66" s="15"/>
      <c r="H66" s="15"/>
      <c r="I66" s="15"/>
      <c r="J66" s="15"/>
      <c r="K66" s="15"/>
      <c r="L66" s="15"/>
      <c r="M66" s="15"/>
      <c r="N66" s="15"/>
      <c r="O66" s="15"/>
      <c r="P66" s="15"/>
      <c r="Q66" s="15"/>
      <c r="R66" s="15"/>
      <c r="S66" s="15"/>
      <c r="T66" s="15"/>
      <c r="U66" s="16"/>
    </row>
    <row r="67" spans="2:21" ht="23" thickBot="1" x14ac:dyDescent="0.6">
      <c r="B67" s="266" t="s">
        <v>357</v>
      </c>
      <c r="C67" s="182"/>
      <c r="D67" s="15"/>
      <c r="E67" s="15"/>
      <c r="F67" s="320" t="s">
        <v>375</v>
      </c>
      <c r="G67" s="321"/>
      <c r="H67" s="321"/>
      <c r="I67" s="321"/>
      <c r="J67" s="322"/>
      <c r="K67" s="15"/>
      <c r="L67" s="15"/>
      <c r="M67" s="15"/>
      <c r="N67" s="15"/>
      <c r="O67" s="15"/>
      <c r="P67" s="15"/>
      <c r="Q67" s="15"/>
      <c r="R67" s="15"/>
      <c r="S67" s="15"/>
      <c r="T67" s="15"/>
      <c r="U67" s="16"/>
    </row>
    <row r="68" spans="2:21" ht="23" thickBot="1" x14ac:dyDescent="0.6">
      <c r="B68" s="266" t="s">
        <v>355</v>
      </c>
      <c r="C68" s="182"/>
      <c r="D68" s="79" t="s">
        <v>360</v>
      </c>
      <c r="E68" s="51">
        <f>B⓵_マスタ登録!F108</f>
        <v>701</v>
      </c>
      <c r="F68" s="189" t="str">
        <f>B⓵_マスタ登録!G108</f>
        <v>販売数量</v>
      </c>
      <c r="G68" s="205"/>
      <c r="H68" s="205"/>
      <c r="I68" s="205"/>
      <c r="J68" s="190"/>
      <c r="K68" s="43" t="s">
        <v>356</v>
      </c>
      <c r="L68" s="189" t="str">
        <f>B⓵_マスタ登録!M108</f>
        <v>借</v>
      </c>
      <c r="M68" s="190"/>
      <c r="N68" s="15"/>
      <c r="O68" s="15"/>
      <c r="P68" s="15"/>
      <c r="Q68" s="15"/>
      <c r="R68" s="15"/>
      <c r="S68" s="15"/>
      <c r="T68" s="15"/>
      <c r="U68" s="16"/>
    </row>
    <row r="69" spans="2:21" ht="23" thickBot="1" x14ac:dyDescent="0.6">
      <c r="B69" s="266" t="s">
        <v>285</v>
      </c>
      <c r="C69" s="182"/>
      <c r="D69" s="48" t="s">
        <v>360</v>
      </c>
      <c r="E69" s="51" t="str">
        <f>B⓵_マスタ登録!E$141</f>
        <v>①A</v>
      </c>
      <c r="F69" s="189" t="str">
        <f>B⓵_マスタ登録!F$141</f>
        <v>営業部</v>
      </c>
      <c r="G69" s="205"/>
      <c r="H69" s="205"/>
      <c r="I69" s="205"/>
      <c r="J69" s="190"/>
      <c r="K69" s="15"/>
      <c r="L69" s="15"/>
      <c r="M69" s="15"/>
      <c r="N69" s="15"/>
      <c r="O69" s="15"/>
      <c r="P69" s="15"/>
      <c r="Q69" s="15"/>
      <c r="R69" s="15"/>
      <c r="S69" s="15"/>
      <c r="T69" s="15"/>
      <c r="U69" s="16"/>
    </row>
    <row r="70" spans="2:21" ht="18" thickBot="1" x14ac:dyDescent="0.6">
      <c r="B70" s="14"/>
      <c r="C70" s="15"/>
      <c r="D70" s="15"/>
      <c r="E70" s="15"/>
      <c r="F70" s="15"/>
      <c r="G70" s="15"/>
      <c r="H70" s="15"/>
      <c r="I70" s="15"/>
      <c r="J70" s="15"/>
      <c r="K70" s="15"/>
      <c r="L70" s="15"/>
      <c r="M70" s="15"/>
      <c r="N70" s="15"/>
      <c r="O70" s="15"/>
      <c r="P70" s="15"/>
      <c r="Q70" s="15"/>
      <c r="R70" s="15"/>
      <c r="S70" s="15"/>
      <c r="T70" s="15"/>
      <c r="U70" s="16"/>
    </row>
    <row r="71" spans="2:21" ht="23" thickBot="1" x14ac:dyDescent="0.6">
      <c r="B71" s="311" t="s">
        <v>1</v>
      </c>
      <c r="C71" s="312" t="s">
        <v>312</v>
      </c>
      <c r="D71" s="313" t="s">
        <v>1</v>
      </c>
      <c r="E71" s="314"/>
      <c r="F71" s="313" t="s">
        <v>313</v>
      </c>
      <c r="G71" s="149"/>
      <c r="H71" s="314"/>
      <c r="I71" s="313" t="s">
        <v>285</v>
      </c>
      <c r="J71" s="314"/>
      <c r="K71" s="181" t="s">
        <v>349</v>
      </c>
      <c r="L71" s="194"/>
      <c r="M71" s="182"/>
      <c r="N71" s="181" t="s">
        <v>351</v>
      </c>
      <c r="O71" s="182"/>
      <c r="P71" s="181" t="s">
        <v>352</v>
      </c>
      <c r="Q71" s="182"/>
      <c r="R71" s="315" t="s">
        <v>353</v>
      </c>
      <c r="S71" s="304" t="s">
        <v>354</v>
      </c>
      <c r="T71" s="305"/>
      <c r="U71" s="16"/>
    </row>
    <row r="72" spans="2:21" ht="23" thickBot="1" x14ac:dyDescent="0.6">
      <c r="B72" s="286"/>
      <c r="C72" s="284"/>
      <c r="D72" s="247"/>
      <c r="E72" s="248"/>
      <c r="F72" s="247"/>
      <c r="G72" s="152"/>
      <c r="H72" s="248"/>
      <c r="I72" s="247"/>
      <c r="J72" s="248"/>
      <c r="K72" s="181" t="s">
        <v>350</v>
      </c>
      <c r="L72" s="194"/>
      <c r="M72" s="182"/>
      <c r="N72" s="181" t="s">
        <v>350</v>
      </c>
      <c r="O72" s="182"/>
      <c r="P72" s="181" t="s">
        <v>350</v>
      </c>
      <c r="Q72" s="182"/>
      <c r="R72" s="316"/>
      <c r="S72" s="306"/>
      <c r="T72" s="307"/>
      <c r="U72" s="16"/>
    </row>
    <row r="73" spans="2:21" ht="23" thickBot="1" x14ac:dyDescent="0.6">
      <c r="B73" s="92"/>
      <c r="C73" s="78">
        <v>44287</v>
      </c>
      <c r="D73" s="15"/>
      <c r="E73" s="15"/>
      <c r="F73" s="181" t="s">
        <v>361</v>
      </c>
      <c r="G73" s="194"/>
      <c r="H73" s="182"/>
      <c r="I73" s="15"/>
      <c r="J73" s="15"/>
      <c r="K73" s="122"/>
      <c r="L73" s="122"/>
      <c r="M73" s="15"/>
      <c r="N73" s="15"/>
      <c r="O73" s="15"/>
      <c r="P73" s="300"/>
      <c r="Q73" s="301"/>
      <c r="R73" s="15"/>
      <c r="S73" s="15"/>
      <c r="T73" s="15"/>
      <c r="U73" s="16"/>
    </row>
    <row r="74" spans="2:21" ht="18" thickBot="1" x14ac:dyDescent="0.6">
      <c r="B74" s="14"/>
      <c r="C74" s="15"/>
      <c r="D74" s="15"/>
      <c r="E74" s="15"/>
      <c r="F74" s="15"/>
      <c r="G74" s="15"/>
      <c r="H74" s="15"/>
      <c r="I74" s="15"/>
      <c r="J74" s="15"/>
      <c r="K74" s="122"/>
      <c r="L74" s="122"/>
      <c r="M74" s="15"/>
      <c r="N74" s="15"/>
      <c r="O74" s="15"/>
      <c r="P74" s="15"/>
      <c r="Q74" s="15"/>
      <c r="R74" s="15"/>
      <c r="S74" s="15"/>
      <c r="T74" s="15"/>
      <c r="U74" s="16"/>
    </row>
    <row r="75" spans="2:21" ht="23" thickBot="1" x14ac:dyDescent="0.6">
      <c r="B75" s="92" t="str">
        <f>'B③-1【営業部】予算仕訳'!B40</f>
        <v>1B</v>
      </c>
      <c r="C75" s="78">
        <f>'B③-1【営業部】予算仕訳'!C40</f>
        <v>44316</v>
      </c>
      <c r="D75" s="181">
        <f>'B③-1【営業部】予算仕訳'!O40</f>
        <v>702</v>
      </c>
      <c r="E75" s="182"/>
      <c r="F75" s="272" t="str">
        <f>'B③-1【営業部】予算仕訳'!P40</f>
        <v>販売数量の増加原因：売上</v>
      </c>
      <c r="G75" s="326"/>
      <c r="H75" s="273"/>
      <c r="I75" s="181" t="str">
        <f>'B③-1【営業部】予算仕訳'!I40:J40</f>
        <v>営業部</v>
      </c>
      <c r="J75" s="182"/>
      <c r="K75" s="308">
        <f>'B③-1【営業部】予算仕訳'!K40:M40</f>
        <v>100</v>
      </c>
      <c r="L75" s="309"/>
      <c r="M75" s="310"/>
      <c r="N75" s="297"/>
      <c r="O75" s="298"/>
      <c r="P75" s="323">
        <f>P73-N75+K75</f>
        <v>100</v>
      </c>
      <c r="Q75" s="325"/>
      <c r="R75" s="48" t="s">
        <v>44</v>
      </c>
      <c r="S75" s="302" t="s">
        <v>376</v>
      </c>
      <c r="T75" s="303"/>
      <c r="U75" s="16"/>
    </row>
    <row r="76" spans="2:21" ht="18" thickBot="1" x14ac:dyDescent="0.6">
      <c r="B76" s="14"/>
      <c r="C76" s="15"/>
      <c r="D76" s="15"/>
      <c r="E76" s="15"/>
      <c r="F76" s="15"/>
      <c r="G76" s="15"/>
      <c r="H76" s="15"/>
      <c r="I76" s="15"/>
      <c r="J76" s="15"/>
      <c r="K76" s="15"/>
      <c r="L76" s="15"/>
      <c r="M76" s="15"/>
      <c r="N76" s="15"/>
      <c r="O76" s="15"/>
      <c r="P76" s="15"/>
      <c r="Q76" s="15"/>
      <c r="R76" s="15"/>
      <c r="S76" s="15"/>
      <c r="T76" s="15"/>
      <c r="U76" s="16"/>
    </row>
    <row r="77" spans="2:21" ht="23" thickBot="1" x14ac:dyDescent="0.6">
      <c r="B77" s="92" t="str">
        <f>'B③-1【営業部】予算仕訳'!B45</f>
        <v>２B</v>
      </c>
      <c r="C77" s="78">
        <f>'B③-1【営業部】予算仕訳'!C45</f>
        <v>44347</v>
      </c>
      <c r="D77" s="181">
        <f>'B③-1【営業部】予算仕訳'!O45</f>
        <v>702</v>
      </c>
      <c r="E77" s="182"/>
      <c r="F77" s="272" t="str">
        <f>'B③-1【営業部】予算仕訳'!P45</f>
        <v>販売数量の増加原因：売上</v>
      </c>
      <c r="G77" s="326"/>
      <c r="H77" s="273"/>
      <c r="I77" s="181" t="str">
        <f>'B③-1【営業部】予算仕訳'!I45:J45</f>
        <v>営業部</v>
      </c>
      <c r="J77" s="182"/>
      <c r="K77" s="308">
        <f>'B③-1【営業部】予算仕訳'!K45:M45</f>
        <v>110</v>
      </c>
      <c r="L77" s="309"/>
      <c r="M77" s="310"/>
      <c r="N77" s="297"/>
      <c r="O77" s="298"/>
      <c r="P77" s="323">
        <f>P75-N77+K77</f>
        <v>210</v>
      </c>
      <c r="Q77" s="325"/>
      <c r="R77" s="48" t="s">
        <v>44</v>
      </c>
      <c r="S77" s="302" t="s">
        <v>377</v>
      </c>
      <c r="T77" s="303"/>
      <c r="U77" s="16"/>
    </row>
    <row r="78" spans="2:21" ht="18" thickBot="1" x14ac:dyDescent="0.6">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92" t="str">
        <f>'B③-1【営業部】予算仕訳'!B50</f>
        <v>3B</v>
      </c>
      <c r="C79" s="78">
        <f>'B③-1【営業部】予算仕訳'!C50</f>
        <v>44377</v>
      </c>
      <c r="D79" s="181">
        <f>'B③-1【営業部】予算仕訳'!O50</f>
        <v>702</v>
      </c>
      <c r="E79" s="182"/>
      <c r="F79" s="272" t="str">
        <f>'B③-1【営業部】予算仕訳'!P50</f>
        <v>販売数量の増加原因：売上</v>
      </c>
      <c r="G79" s="326"/>
      <c r="H79" s="273"/>
      <c r="I79" s="181" t="str">
        <f>'B③-1【営業部】予算仕訳'!I50:J50</f>
        <v>営業部</v>
      </c>
      <c r="J79" s="182"/>
      <c r="K79" s="308">
        <f>'B③-1【営業部】予算仕訳'!K50:M50</f>
        <v>121</v>
      </c>
      <c r="L79" s="309"/>
      <c r="M79" s="310"/>
      <c r="N79" s="297"/>
      <c r="O79" s="298"/>
      <c r="P79" s="323">
        <f>P77-N79+K79</f>
        <v>331</v>
      </c>
      <c r="Q79" s="325"/>
      <c r="R79" s="48" t="s">
        <v>44</v>
      </c>
      <c r="S79" s="302" t="s">
        <v>378</v>
      </c>
      <c r="T79" s="303"/>
      <c r="U79" s="16"/>
    </row>
    <row r="80" spans="2:21" ht="18" thickBot="1" x14ac:dyDescent="0.6">
      <c r="B80" s="14"/>
      <c r="C80" s="15"/>
      <c r="D80" s="15"/>
      <c r="E80" s="15"/>
      <c r="F80" s="15"/>
      <c r="G80" s="15"/>
      <c r="H80" s="15"/>
      <c r="I80" s="15"/>
      <c r="J80" s="15"/>
      <c r="K80" s="15"/>
      <c r="L80" s="15"/>
      <c r="M80" s="15"/>
      <c r="N80" s="15"/>
      <c r="O80" s="15"/>
      <c r="P80" s="15"/>
      <c r="Q80" s="15"/>
      <c r="R80" s="15"/>
      <c r="S80" s="15"/>
      <c r="T80" s="15"/>
      <c r="U80" s="16"/>
    </row>
    <row r="81" spans="2:21" ht="23" thickBot="1" x14ac:dyDescent="0.6">
      <c r="B81" s="92" t="str">
        <f>'B③-1【営業部】予算仕訳'!B55</f>
        <v>4B</v>
      </c>
      <c r="C81" s="78">
        <f>'B③-1【営業部】予算仕訳'!C55</f>
        <v>44408</v>
      </c>
      <c r="D81" s="181">
        <f>'B③-1【営業部】予算仕訳'!O55</f>
        <v>702</v>
      </c>
      <c r="E81" s="182"/>
      <c r="F81" s="272" t="str">
        <f>'B③-1【営業部】予算仕訳'!P55</f>
        <v>販売数量の増加原因：売上</v>
      </c>
      <c r="G81" s="326"/>
      <c r="H81" s="273"/>
      <c r="I81" s="181" t="str">
        <f>'B③-1【営業部】予算仕訳'!I55:J55</f>
        <v>営業部</v>
      </c>
      <c r="J81" s="182"/>
      <c r="K81" s="308">
        <f>'B③-1【営業部】予算仕訳'!K55:M55</f>
        <v>133</v>
      </c>
      <c r="L81" s="309"/>
      <c r="M81" s="310"/>
      <c r="N81" s="297"/>
      <c r="O81" s="298"/>
      <c r="P81" s="323">
        <f>P79-N81+K81</f>
        <v>464</v>
      </c>
      <c r="Q81" s="325"/>
      <c r="R81" s="48" t="s">
        <v>44</v>
      </c>
      <c r="S81" s="302" t="s">
        <v>379</v>
      </c>
      <c r="T81" s="303"/>
      <c r="U81" s="16"/>
    </row>
    <row r="82" spans="2:21" ht="18" thickBot="1" x14ac:dyDescent="0.6">
      <c r="B82" s="14"/>
      <c r="C82" s="15"/>
      <c r="D82" s="15"/>
      <c r="E82" s="15"/>
      <c r="F82" s="15"/>
      <c r="G82" s="15"/>
      <c r="H82" s="15"/>
      <c r="I82" s="15"/>
      <c r="J82" s="15"/>
      <c r="K82" s="15"/>
      <c r="L82" s="15"/>
      <c r="M82" s="15"/>
      <c r="N82" s="15"/>
      <c r="O82" s="15"/>
      <c r="P82" s="15"/>
      <c r="Q82" s="15"/>
      <c r="R82" s="15"/>
      <c r="S82" s="15"/>
      <c r="T82" s="15"/>
      <c r="U82" s="16"/>
    </row>
    <row r="83" spans="2:21" ht="23" thickBot="1" x14ac:dyDescent="0.6">
      <c r="B83" s="92" t="str">
        <f>'B③-1【営業部】予算仕訳'!B60</f>
        <v>5B</v>
      </c>
      <c r="C83" s="78">
        <f>'B③-1【営業部】予算仕訳'!C60</f>
        <v>44439</v>
      </c>
      <c r="D83" s="181">
        <f>'B③-1【営業部】予算仕訳'!O60</f>
        <v>702</v>
      </c>
      <c r="E83" s="182"/>
      <c r="F83" s="272" t="str">
        <f>'B③-1【営業部】予算仕訳'!P60</f>
        <v>販売数量の増加原因：売上</v>
      </c>
      <c r="G83" s="326"/>
      <c r="H83" s="273"/>
      <c r="I83" s="181" t="str">
        <f>'B③-1【営業部】予算仕訳'!I60:J60</f>
        <v>営業部</v>
      </c>
      <c r="J83" s="182"/>
      <c r="K83" s="308">
        <f>'B③-1【営業部】予算仕訳'!K60:M60</f>
        <v>146</v>
      </c>
      <c r="L83" s="309"/>
      <c r="M83" s="310"/>
      <c r="N83" s="297"/>
      <c r="O83" s="298"/>
      <c r="P83" s="323">
        <f>P81-N83+K83</f>
        <v>610</v>
      </c>
      <c r="Q83" s="325"/>
      <c r="R83" s="48" t="s">
        <v>44</v>
      </c>
      <c r="S83" s="302" t="s">
        <v>380</v>
      </c>
      <c r="T83" s="303"/>
      <c r="U83" s="16"/>
    </row>
    <row r="84" spans="2:21" ht="18" thickBot="1" x14ac:dyDescent="0.6">
      <c r="B84" s="14"/>
      <c r="C84" s="15"/>
      <c r="D84" s="15"/>
      <c r="E84" s="15"/>
      <c r="F84" s="15"/>
      <c r="G84" s="15"/>
      <c r="H84" s="15"/>
      <c r="I84" s="15"/>
      <c r="J84" s="15"/>
      <c r="K84" s="15"/>
      <c r="L84" s="15"/>
      <c r="M84" s="15"/>
      <c r="N84" s="15"/>
      <c r="O84" s="15"/>
      <c r="P84" s="15"/>
      <c r="Q84" s="15"/>
      <c r="R84" s="15"/>
      <c r="S84" s="15"/>
      <c r="T84" s="15"/>
      <c r="U84" s="16"/>
    </row>
    <row r="85" spans="2:21" ht="23" thickBot="1" x14ac:dyDescent="0.6">
      <c r="B85" s="92" t="str">
        <f>'B③-1【営業部】予算仕訳'!B65</f>
        <v>6B</v>
      </c>
      <c r="C85" s="78">
        <f>'B③-1【営業部】予算仕訳'!C65</f>
        <v>44469</v>
      </c>
      <c r="D85" s="181">
        <f>'B③-1【営業部】予算仕訳'!O55</f>
        <v>702</v>
      </c>
      <c r="E85" s="182"/>
      <c r="F85" s="272" t="str">
        <f>'B③-1【営業部】予算仕訳'!P65</f>
        <v>販売数量の増加原因：売上</v>
      </c>
      <c r="G85" s="326"/>
      <c r="H85" s="273"/>
      <c r="I85" s="181" t="str">
        <f>'B③-1【営業部】予算仕訳'!I65:J65</f>
        <v>営業部</v>
      </c>
      <c r="J85" s="182"/>
      <c r="K85" s="308">
        <f>'B③-1【営業部】予算仕訳'!K65:M65</f>
        <v>160</v>
      </c>
      <c r="L85" s="309"/>
      <c r="M85" s="310"/>
      <c r="N85" s="297"/>
      <c r="O85" s="298"/>
      <c r="P85" s="323">
        <f>P83-N85+K85</f>
        <v>770</v>
      </c>
      <c r="Q85" s="325"/>
      <c r="R85" s="48" t="s">
        <v>44</v>
      </c>
      <c r="S85" s="302" t="s">
        <v>381</v>
      </c>
      <c r="T85" s="303"/>
      <c r="U85" s="16"/>
    </row>
    <row r="86" spans="2:21" ht="18" thickBot="1" x14ac:dyDescent="0.6">
      <c r="B86" s="14"/>
      <c r="C86" s="15"/>
      <c r="D86" s="15"/>
      <c r="E86" s="15"/>
      <c r="F86" s="15"/>
      <c r="G86" s="15"/>
      <c r="H86" s="15"/>
      <c r="I86" s="15"/>
      <c r="J86" s="15"/>
      <c r="K86" s="15"/>
      <c r="L86" s="15"/>
      <c r="M86" s="15"/>
      <c r="N86" s="15"/>
      <c r="O86" s="15"/>
      <c r="P86" s="15"/>
      <c r="Q86" s="15"/>
      <c r="R86" s="15"/>
      <c r="S86" s="15"/>
      <c r="T86" s="15"/>
      <c r="U86" s="16"/>
    </row>
    <row r="87" spans="2:21" ht="23" thickBot="1" x14ac:dyDescent="0.6">
      <c r="B87" s="92" t="str">
        <f>'B③-1【営業部】予算仕訳'!B70</f>
        <v>7B</v>
      </c>
      <c r="C87" s="78">
        <f>'B③-1【営業部】予算仕訳'!C70</f>
        <v>44500</v>
      </c>
      <c r="D87" s="181">
        <f>'B③-1【営業部】予算仕訳'!O70</f>
        <v>702</v>
      </c>
      <c r="E87" s="182"/>
      <c r="F87" s="272" t="str">
        <f>'B③-1【営業部】予算仕訳'!P70</f>
        <v>販売数量の増加原因：売上</v>
      </c>
      <c r="G87" s="326"/>
      <c r="H87" s="273"/>
      <c r="I87" s="181" t="str">
        <f>'B③-1【営業部】予算仕訳'!I70:J70</f>
        <v>営業部</v>
      </c>
      <c r="J87" s="182"/>
      <c r="K87" s="308">
        <f>'B③-1【営業部】予算仕訳'!K70:M70</f>
        <v>176</v>
      </c>
      <c r="L87" s="309"/>
      <c r="M87" s="310"/>
      <c r="N87" s="297"/>
      <c r="O87" s="298"/>
      <c r="P87" s="323">
        <f>P85-N87+K87</f>
        <v>946</v>
      </c>
      <c r="Q87" s="325"/>
      <c r="R87" s="48" t="s">
        <v>44</v>
      </c>
      <c r="S87" s="302" t="s">
        <v>382</v>
      </c>
      <c r="T87" s="303"/>
      <c r="U87" s="16"/>
    </row>
    <row r="88" spans="2:21" ht="18" thickBot="1" x14ac:dyDescent="0.6">
      <c r="B88" s="14"/>
      <c r="C88" s="15"/>
      <c r="D88" s="15"/>
      <c r="E88" s="15"/>
      <c r="F88" s="15"/>
      <c r="G88" s="15"/>
      <c r="H88" s="15"/>
      <c r="I88" s="15"/>
      <c r="J88" s="15"/>
      <c r="K88" s="15"/>
      <c r="L88" s="15"/>
      <c r="M88" s="15"/>
      <c r="N88" s="15"/>
      <c r="O88" s="15"/>
      <c r="P88" s="15"/>
      <c r="Q88" s="15"/>
      <c r="R88" s="15"/>
      <c r="S88" s="15"/>
      <c r="T88" s="15"/>
      <c r="U88" s="16"/>
    </row>
    <row r="89" spans="2:21" ht="23" thickBot="1" x14ac:dyDescent="0.6">
      <c r="B89" s="92" t="str">
        <f>'B③-1【営業部】予算仕訳'!B75</f>
        <v>8B</v>
      </c>
      <c r="C89" s="78">
        <f>'B③-1【営業部】予算仕訳'!C75</f>
        <v>44530</v>
      </c>
      <c r="D89" s="181">
        <f>'B③-1【営業部】予算仕訳'!O75</f>
        <v>702</v>
      </c>
      <c r="E89" s="182"/>
      <c r="F89" s="272" t="str">
        <f>'B③-1【営業部】予算仕訳'!P75</f>
        <v>販売数量の増加原因：売上</v>
      </c>
      <c r="G89" s="326"/>
      <c r="H89" s="273"/>
      <c r="I89" s="181" t="str">
        <f>'B③-1【営業部】予算仕訳'!I75:J75</f>
        <v>営業部</v>
      </c>
      <c r="J89" s="182"/>
      <c r="K89" s="308">
        <f>'B③-1【営業部】予算仕訳'!K75:M75</f>
        <v>193</v>
      </c>
      <c r="L89" s="309"/>
      <c r="M89" s="310"/>
      <c r="N89" s="297"/>
      <c r="O89" s="298"/>
      <c r="P89" s="323">
        <f>P87-N89+K89</f>
        <v>1139</v>
      </c>
      <c r="Q89" s="325"/>
      <c r="R89" s="48" t="s">
        <v>44</v>
      </c>
      <c r="S89" s="302" t="s">
        <v>383</v>
      </c>
      <c r="T89" s="303"/>
      <c r="U89" s="16"/>
    </row>
    <row r="90" spans="2:21" ht="18" thickBot="1" x14ac:dyDescent="0.6">
      <c r="B90" s="14"/>
      <c r="C90" s="15"/>
      <c r="D90" s="15"/>
      <c r="E90" s="15"/>
      <c r="F90" s="15"/>
      <c r="G90" s="15"/>
      <c r="H90" s="15"/>
      <c r="I90" s="15"/>
      <c r="J90" s="15"/>
      <c r="K90" s="15"/>
      <c r="L90" s="15"/>
      <c r="M90" s="15"/>
      <c r="N90" s="15"/>
      <c r="O90" s="15"/>
      <c r="P90" s="15"/>
      <c r="Q90" s="15"/>
      <c r="R90" s="15"/>
      <c r="S90" s="15"/>
      <c r="T90" s="15"/>
      <c r="U90" s="16"/>
    </row>
    <row r="91" spans="2:21" ht="23" thickBot="1" x14ac:dyDescent="0.6">
      <c r="B91" s="92" t="str">
        <f>'B③-1【営業部】予算仕訳'!B80</f>
        <v>9B</v>
      </c>
      <c r="C91" s="78">
        <f>'B③-1【営業部】予算仕訳'!C80</f>
        <v>44561</v>
      </c>
      <c r="D91" s="181">
        <f>'B③-1【営業部】予算仕訳'!O80</f>
        <v>702</v>
      </c>
      <c r="E91" s="182"/>
      <c r="F91" s="272" t="str">
        <f>'B③-1【営業部】予算仕訳'!P80</f>
        <v>販売数量の増加原因：売上</v>
      </c>
      <c r="G91" s="326"/>
      <c r="H91" s="273"/>
      <c r="I91" s="181" t="str">
        <f>'B③-1【営業部】予算仕訳'!I80:J80</f>
        <v>営業部</v>
      </c>
      <c r="J91" s="182"/>
      <c r="K91" s="308">
        <f>'B③-1【営業部】予算仕訳'!K80:M80</f>
        <v>212</v>
      </c>
      <c r="L91" s="309"/>
      <c r="M91" s="310"/>
      <c r="N91" s="297"/>
      <c r="O91" s="298"/>
      <c r="P91" s="323">
        <f>P89-N91+K91</f>
        <v>1351</v>
      </c>
      <c r="Q91" s="325"/>
      <c r="R91" s="48" t="s">
        <v>44</v>
      </c>
      <c r="S91" s="302" t="s">
        <v>384</v>
      </c>
      <c r="T91" s="303"/>
      <c r="U91" s="16"/>
    </row>
    <row r="92" spans="2:21" ht="18" thickBot="1" x14ac:dyDescent="0.6">
      <c r="B92" s="14"/>
      <c r="C92" s="15"/>
      <c r="D92" s="15"/>
      <c r="E92" s="15"/>
      <c r="F92" s="15"/>
      <c r="G92" s="15"/>
      <c r="H92" s="15"/>
      <c r="I92" s="15"/>
      <c r="J92" s="15"/>
      <c r="K92" s="15"/>
      <c r="L92" s="15"/>
      <c r="M92" s="15"/>
      <c r="N92" s="15"/>
      <c r="O92" s="15"/>
      <c r="P92" s="15"/>
      <c r="Q92" s="15"/>
      <c r="R92" s="15"/>
      <c r="S92" s="15"/>
      <c r="T92" s="15"/>
      <c r="U92" s="16"/>
    </row>
    <row r="93" spans="2:21" ht="23" thickBot="1" x14ac:dyDescent="0.6">
      <c r="B93" s="92" t="str">
        <f>'B③-1【営業部】予算仕訳'!B85</f>
        <v>10B</v>
      </c>
      <c r="C93" s="78">
        <f>'B③-1【営業部】予算仕訳'!C85</f>
        <v>44592</v>
      </c>
      <c r="D93" s="181">
        <f>'B③-1【営業部】予算仕訳'!O85</f>
        <v>702</v>
      </c>
      <c r="E93" s="182"/>
      <c r="F93" s="272" t="str">
        <f>'B③-1【営業部】予算仕訳'!P85</f>
        <v>販売数量の増加原因：売上</v>
      </c>
      <c r="G93" s="326"/>
      <c r="H93" s="273"/>
      <c r="I93" s="181" t="str">
        <f>'B③-1【営業部】予算仕訳'!I85:J85</f>
        <v>営業部</v>
      </c>
      <c r="J93" s="182"/>
      <c r="K93" s="308">
        <f>'B③-1【営業部】予算仕訳'!K85:M85</f>
        <v>233</v>
      </c>
      <c r="L93" s="309"/>
      <c r="M93" s="310"/>
      <c r="N93" s="297"/>
      <c r="O93" s="298"/>
      <c r="P93" s="323">
        <f>P91-N93+K93</f>
        <v>1584</v>
      </c>
      <c r="Q93" s="325"/>
      <c r="R93" s="48" t="s">
        <v>44</v>
      </c>
      <c r="S93" s="302" t="s">
        <v>385</v>
      </c>
      <c r="T93" s="303"/>
      <c r="U93" s="16"/>
    </row>
    <row r="94" spans="2:21" ht="18" thickBot="1" x14ac:dyDescent="0.6">
      <c r="B94" s="14"/>
      <c r="C94" s="15"/>
      <c r="D94" s="15"/>
      <c r="E94" s="15"/>
      <c r="F94" s="15"/>
      <c r="G94" s="15"/>
      <c r="H94" s="15"/>
      <c r="I94" s="15"/>
      <c r="J94" s="15"/>
      <c r="K94" s="15"/>
      <c r="L94" s="15"/>
      <c r="M94" s="15"/>
      <c r="N94" s="15"/>
      <c r="O94" s="15"/>
      <c r="P94" s="15"/>
      <c r="Q94" s="15"/>
      <c r="R94" s="15"/>
      <c r="S94" s="15"/>
      <c r="T94" s="15"/>
      <c r="U94" s="16"/>
    </row>
    <row r="95" spans="2:21" ht="23" thickBot="1" x14ac:dyDescent="0.6">
      <c r="B95" s="92" t="str">
        <f>'B③-1【営業部】予算仕訳'!B90</f>
        <v>11B</v>
      </c>
      <c r="C95" s="78">
        <f>'B③-1【営業部】予算仕訳'!C90</f>
        <v>44620</v>
      </c>
      <c r="D95" s="181">
        <f>'B③-1【営業部】予算仕訳'!O90</f>
        <v>702</v>
      </c>
      <c r="E95" s="182"/>
      <c r="F95" s="272" t="str">
        <f>'B③-1【営業部】予算仕訳'!P90</f>
        <v>販売数量の増加原因：売上</v>
      </c>
      <c r="G95" s="326"/>
      <c r="H95" s="273"/>
      <c r="I95" s="181" t="str">
        <f>'B③-1【営業部】予算仕訳'!I90:J90</f>
        <v>営業部</v>
      </c>
      <c r="J95" s="182"/>
      <c r="K95" s="308">
        <f>'B③-1【営業部】予算仕訳'!K90:M90</f>
        <v>256</v>
      </c>
      <c r="L95" s="309"/>
      <c r="M95" s="310"/>
      <c r="N95" s="297"/>
      <c r="O95" s="298"/>
      <c r="P95" s="323">
        <f>P93-N95+K95</f>
        <v>1840</v>
      </c>
      <c r="Q95" s="325"/>
      <c r="R95" s="48" t="s">
        <v>44</v>
      </c>
      <c r="S95" s="302" t="s">
        <v>386</v>
      </c>
      <c r="T95" s="303"/>
      <c r="U95" s="16"/>
    </row>
    <row r="96" spans="2:21" ht="18" thickBot="1" x14ac:dyDescent="0.6">
      <c r="B96" s="14"/>
      <c r="C96" s="15"/>
      <c r="D96" s="15"/>
      <c r="E96" s="15"/>
      <c r="F96" s="15"/>
      <c r="G96" s="15"/>
      <c r="H96" s="15"/>
      <c r="I96" s="15"/>
      <c r="J96" s="15"/>
      <c r="K96" s="15"/>
      <c r="L96" s="15"/>
      <c r="M96" s="15"/>
      <c r="N96" s="15"/>
      <c r="O96" s="15"/>
      <c r="P96" s="15"/>
      <c r="Q96" s="15"/>
      <c r="R96" s="15"/>
      <c r="S96" s="15"/>
      <c r="T96" s="15"/>
      <c r="U96" s="16"/>
    </row>
    <row r="97" spans="2:21" ht="23" thickBot="1" x14ac:dyDescent="0.6">
      <c r="B97" s="92" t="str">
        <f>'B③-1【営業部】予算仕訳'!B95</f>
        <v>12B</v>
      </c>
      <c r="C97" s="78">
        <f>'B③-1【営業部】予算仕訳'!C95</f>
        <v>44651</v>
      </c>
      <c r="D97" s="181">
        <f>'B③-1【営業部】予算仕訳'!O95</f>
        <v>702</v>
      </c>
      <c r="E97" s="182"/>
      <c r="F97" s="272" t="str">
        <f>'B③-1【営業部】予算仕訳'!P95</f>
        <v>販売数量の増加原因：売上</v>
      </c>
      <c r="G97" s="326"/>
      <c r="H97" s="273"/>
      <c r="I97" s="181" t="str">
        <f>'B③-1【営業部】予算仕訳'!I95:J95</f>
        <v>営業部</v>
      </c>
      <c r="J97" s="182"/>
      <c r="K97" s="308">
        <f>'B③-1【営業部】予算仕訳'!K95:M95</f>
        <v>281</v>
      </c>
      <c r="L97" s="309"/>
      <c r="M97" s="310"/>
      <c r="N97" s="297"/>
      <c r="O97" s="298"/>
      <c r="P97" s="323">
        <f>P95-N97+K97</f>
        <v>2121</v>
      </c>
      <c r="Q97" s="325"/>
      <c r="R97" s="48" t="s">
        <v>44</v>
      </c>
      <c r="S97" s="302" t="s">
        <v>387</v>
      </c>
      <c r="T97" s="303"/>
      <c r="U97" s="16"/>
    </row>
    <row r="98" spans="2:21" x14ac:dyDescent="0.55000000000000004">
      <c r="B98" s="14"/>
      <c r="C98" s="15"/>
      <c r="D98" s="15"/>
      <c r="E98" s="15"/>
      <c r="F98" s="15"/>
      <c r="G98" s="15"/>
      <c r="H98" s="15"/>
      <c r="I98" s="15"/>
      <c r="J98" s="15"/>
      <c r="K98" s="15"/>
      <c r="L98" s="15"/>
      <c r="M98" s="15"/>
      <c r="N98" s="15"/>
      <c r="O98" s="15"/>
      <c r="P98" s="15"/>
      <c r="Q98" s="15"/>
      <c r="R98" s="15"/>
      <c r="S98" s="15"/>
      <c r="T98" s="15"/>
      <c r="U98" s="16"/>
    </row>
    <row r="99" spans="2:21" x14ac:dyDescent="0.55000000000000004">
      <c r="B99" s="14"/>
      <c r="C99" s="15"/>
      <c r="D99" s="15"/>
      <c r="E99" s="15"/>
      <c r="F99" s="15"/>
      <c r="G99" s="15"/>
      <c r="H99" s="15"/>
      <c r="I99" s="15"/>
      <c r="J99" s="15"/>
      <c r="K99" s="15"/>
      <c r="L99" s="15"/>
      <c r="M99" s="15"/>
      <c r="N99" s="15"/>
      <c r="O99" s="15"/>
      <c r="P99" s="15"/>
      <c r="Q99" s="15"/>
      <c r="R99" s="15"/>
      <c r="S99" s="15"/>
      <c r="T99" s="15"/>
      <c r="U99" s="16"/>
    </row>
    <row r="100" spans="2:21" ht="23" hidden="1" outlineLevel="1" thickBot="1" x14ac:dyDescent="0.6">
      <c r="B100" s="265" t="s">
        <v>374</v>
      </c>
      <c r="C100" s="245"/>
      <c r="D100" s="245"/>
      <c r="E100" s="245"/>
      <c r="F100" s="245"/>
      <c r="G100" s="245"/>
      <c r="H100" s="245"/>
      <c r="I100" s="245"/>
      <c r="J100" s="245"/>
      <c r="K100" s="245"/>
      <c r="L100" s="245"/>
      <c r="M100" s="245"/>
      <c r="N100" s="245"/>
      <c r="O100" s="245"/>
      <c r="P100" s="245"/>
      <c r="Q100" s="245"/>
      <c r="R100" s="245"/>
      <c r="S100" s="245"/>
      <c r="T100" s="246"/>
      <c r="U100" s="16"/>
    </row>
    <row r="101" spans="2:21" ht="18" hidden="1" outlineLevel="1" thickBot="1" x14ac:dyDescent="0.6">
      <c r="B101" s="14"/>
      <c r="C101" s="15"/>
      <c r="D101" s="15"/>
      <c r="E101" s="15"/>
      <c r="F101" s="15"/>
      <c r="G101" s="15"/>
      <c r="H101" s="15"/>
      <c r="I101" s="15"/>
      <c r="J101" s="15"/>
      <c r="K101" s="15"/>
      <c r="L101" s="15"/>
      <c r="M101" s="15"/>
      <c r="N101" s="15"/>
      <c r="O101" s="15"/>
      <c r="P101" s="15"/>
      <c r="Q101" s="15"/>
      <c r="R101" s="15"/>
      <c r="S101" s="15"/>
      <c r="T101" s="15"/>
      <c r="U101" s="16"/>
    </row>
    <row r="102" spans="2:21" ht="23" hidden="1" outlineLevel="1" thickBot="1" x14ac:dyDescent="0.6">
      <c r="B102" s="266" t="s">
        <v>357</v>
      </c>
      <c r="C102" s="182"/>
      <c r="D102" s="15"/>
      <c r="E102" s="15"/>
      <c r="F102" s="181" t="s">
        <v>359</v>
      </c>
      <c r="G102" s="194"/>
      <c r="H102" s="194"/>
      <c r="I102" s="194"/>
      <c r="J102" s="182"/>
      <c r="K102" s="15"/>
      <c r="L102" s="15"/>
      <c r="M102" s="15"/>
      <c r="N102" s="15"/>
      <c r="O102" s="15"/>
      <c r="P102" s="15"/>
      <c r="Q102" s="15"/>
      <c r="R102" s="15"/>
      <c r="S102" s="15"/>
      <c r="T102" s="15"/>
      <c r="U102" s="16"/>
    </row>
    <row r="103" spans="2:21" ht="23" hidden="1" outlineLevel="1" thickBot="1" x14ac:dyDescent="0.6">
      <c r="B103" s="266" t="s">
        <v>355</v>
      </c>
      <c r="C103" s="182"/>
      <c r="D103" s="79" t="s">
        <v>360</v>
      </c>
      <c r="E103" s="51"/>
      <c r="F103" s="189"/>
      <c r="G103" s="205"/>
      <c r="H103" s="205"/>
      <c r="I103" s="205"/>
      <c r="J103" s="190"/>
      <c r="K103" s="43" t="s">
        <v>356</v>
      </c>
      <c r="L103" s="189" t="str">
        <f>B⓵_マスタ登録!K$60</f>
        <v>借</v>
      </c>
      <c r="M103" s="190"/>
      <c r="N103" s="15"/>
      <c r="O103" s="15"/>
      <c r="P103" s="15"/>
      <c r="Q103" s="15"/>
      <c r="R103" s="15"/>
      <c r="S103" s="15"/>
      <c r="T103" s="15"/>
      <c r="U103" s="16"/>
    </row>
    <row r="104" spans="2:21" ht="23" hidden="1" outlineLevel="1" thickBot="1" x14ac:dyDescent="0.6">
      <c r="B104" s="266" t="s">
        <v>285</v>
      </c>
      <c r="C104" s="182"/>
      <c r="D104" s="48" t="s">
        <v>360</v>
      </c>
      <c r="E104" s="51"/>
      <c r="F104" s="189"/>
      <c r="G104" s="205"/>
      <c r="H104" s="205"/>
      <c r="I104" s="205"/>
      <c r="J104" s="190"/>
      <c r="K104" s="15"/>
      <c r="L104" s="15"/>
      <c r="M104" s="15"/>
      <c r="N104" s="15"/>
      <c r="O104" s="15"/>
      <c r="P104" s="15"/>
      <c r="Q104" s="15"/>
      <c r="R104" s="15"/>
      <c r="S104" s="15"/>
      <c r="T104" s="15"/>
      <c r="U104" s="16"/>
    </row>
    <row r="105" spans="2:21" ht="18" hidden="1" outlineLevel="1" thickBot="1" x14ac:dyDescent="0.6">
      <c r="B105" s="14"/>
      <c r="C105" s="15"/>
      <c r="D105" s="15"/>
      <c r="E105" s="15"/>
      <c r="F105" s="15"/>
      <c r="G105" s="15"/>
      <c r="H105" s="15"/>
      <c r="I105" s="15"/>
      <c r="J105" s="15"/>
      <c r="K105" s="15"/>
      <c r="L105" s="15"/>
      <c r="M105" s="15"/>
      <c r="N105" s="15"/>
      <c r="O105" s="15"/>
      <c r="P105" s="15"/>
      <c r="Q105" s="15"/>
      <c r="R105" s="15"/>
      <c r="S105" s="15"/>
      <c r="T105" s="15"/>
      <c r="U105" s="16"/>
    </row>
    <row r="106" spans="2:21" ht="23" hidden="1" outlineLevel="1" thickBot="1" x14ac:dyDescent="0.6">
      <c r="B106" s="311" t="s">
        <v>1</v>
      </c>
      <c r="C106" s="312" t="s">
        <v>312</v>
      </c>
      <c r="D106" s="313" t="s">
        <v>1</v>
      </c>
      <c r="E106" s="314"/>
      <c r="F106" s="313" t="s">
        <v>313</v>
      </c>
      <c r="G106" s="149"/>
      <c r="H106" s="314"/>
      <c r="I106" s="313" t="s">
        <v>285</v>
      </c>
      <c r="J106" s="314"/>
      <c r="K106" s="181" t="s">
        <v>349</v>
      </c>
      <c r="L106" s="194"/>
      <c r="M106" s="182"/>
      <c r="N106" s="181" t="s">
        <v>351</v>
      </c>
      <c r="O106" s="182"/>
      <c r="P106" s="181" t="s">
        <v>352</v>
      </c>
      <c r="Q106" s="182"/>
      <c r="R106" s="315" t="s">
        <v>353</v>
      </c>
      <c r="S106" s="304" t="s">
        <v>354</v>
      </c>
      <c r="T106" s="305"/>
      <c r="U106" s="16"/>
    </row>
    <row r="107" spans="2:21" ht="23" hidden="1" outlineLevel="1" thickBot="1" x14ac:dyDescent="0.6">
      <c r="B107" s="286"/>
      <c r="C107" s="284"/>
      <c r="D107" s="247"/>
      <c r="E107" s="248"/>
      <c r="F107" s="247"/>
      <c r="G107" s="152"/>
      <c r="H107" s="248"/>
      <c r="I107" s="247"/>
      <c r="J107" s="248"/>
      <c r="K107" s="181" t="s">
        <v>350</v>
      </c>
      <c r="L107" s="194"/>
      <c r="M107" s="182"/>
      <c r="N107" s="181" t="s">
        <v>350</v>
      </c>
      <c r="O107" s="182"/>
      <c r="P107" s="181" t="s">
        <v>350</v>
      </c>
      <c r="Q107" s="182"/>
      <c r="R107" s="316"/>
      <c r="S107" s="306"/>
      <c r="T107" s="307"/>
      <c r="U107" s="16"/>
    </row>
    <row r="108" spans="2:21" ht="23" hidden="1" outlineLevel="1" thickBot="1" x14ac:dyDescent="0.6">
      <c r="B108" s="92"/>
      <c r="C108" s="78">
        <v>44287</v>
      </c>
      <c r="D108" s="15"/>
      <c r="E108" s="15"/>
      <c r="F108" s="181" t="s">
        <v>361</v>
      </c>
      <c r="G108" s="194"/>
      <c r="H108" s="182"/>
      <c r="I108" s="15"/>
      <c r="J108" s="15"/>
      <c r="K108" s="122"/>
      <c r="L108" s="122"/>
      <c r="M108" s="15"/>
      <c r="N108" s="15"/>
      <c r="O108" s="15"/>
      <c r="P108" s="300"/>
      <c r="Q108" s="301"/>
      <c r="R108" s="15"/>
      <c r="S108" s="15"/>
      <c r="T108" s="15"/>
      <c r="U108" s="16"/>
    </row>
    <row r="109" spans="2:21" ht="18" hidden="1" outlineLevel="1" thickBot="1" x14ac:dyDescent="0.6">
      <c r="B109" s="14"/>
      <c r="C109" s="15"/>
      <c r="D109" s="15"/>
      <c r="E109" s="15"/>
      <c r="F109" s="15"/>
      <c r="G109" s="15"/>
      <c r="H109" s="15"/>
      <c r="I109" s="15"/>
      <c r="J109" s="15"/>
      <c r="K109" s="122"/>
      <c r="L109" s="122"/>
      <c r="M109" s="15"/>
      <c r="N109" s="15"/>
      <c r="O109" s="15"/>
      <c r="P109" s="15"/>
      <c r="Q109" s="15"/>
      <c r="R109" s="15"/>
      <c r="S109" s="15"/>
      <c r="T109" s="15"/>
      <c r="U109" s="16"/>
    </row>
    <row r="110" spans="2:21" ht="23" hidden="1" outlineLevel="1" thickBot="1" x14ac:dyDescent="0.6">
      <c r="B110" s="92" t="str">
        <f>'B③-1【営業部】予算仕訳'!B31</f>
        <v>予　　算　　仕　　訳</v>
      </c>
      <c r="C110" s="78">
        <f>'B③-1【営業部】予算仕訳'!C31</f>
        <v>0</v>
      </c>
      <c r="D110" s="181">
        <f>'B③-1【営業部】予算仕訳'!O31</f>
        <v>0</v>
      </c>
      <c r="E110" s="182"/>
      <c r="F110" s="181">
        <f>'B③-1【営業部】予算仕訳'!P31</f>
        <v>0</v>
      </c>
      <c r="G110" s="194"/>
      <c r="H110" s="182"/>
      <c r="I110" s="181">
        <f>'B③-1【営業部】予算仕訳'!I31</f>
        <v>0</v>
      </c>
      <c r="J110" s="182"/>
      <c r="K110" s="308">
        <f>'B③-1【営業部】予算仕訳'!K31:M31</f>
        <v>0</v>
      </c>
      <c r="L110" s="309"/>
      <c r="M110" s="310"/>
      <c r="N110" s="297"/>
      <c r="O110" s="298"/>
      <c r="P110" s="323">
        <f>P108-N110+K110</f>
        <v>0</v>
      </c>
      <c r="Q110" s="324"/>
      <c r="R110" s="48" t="s">
        <v>324</v>
      </c>
      <c r="S110" s="302" t="s">
        <v>362</v>
      </c>
      <c r="T110" s="303"/>
      <c r="U110" s="16"/>
    </row>
    <row r="111" spans="2:21" ht="18" hidden="1" outlineLevel="1" thickBot="1" x14ac:dyDescent="0.6">
      <c r="B111" s="14"/>
      <c r="C111" s="15"/>
      <c r="D111" s="15"/>
      <c r="E111" s="15"/>
      <c r="F111" s="15"/>
      <c r="G111" s="15"/>
      <c r="H111" s="15"/>
      <c r="I111" s="15"/>
      <c r="J111" s="15"/>
      <c r="K111" s="15"/>
      <c r="L111" s="15"/>
      <c r="M111" s="15"/>
      <c r="N111" s="15"/>
      <c r="O111" s="15"/>
      <c r="P111" s="15"/>
      <c r="Q111" s="15"/>
      <c r="R111" s="15"/>
      <c r="S111" s="15"/>
      <c r="T111" s="15"/>
      <c r="U111" s="16"/>
    </row>
    <row r="112" spans="2:21" ht="23" hidden="1" outlineLevel="1" thickBot="1" x14ac:dyDescent="0.6">
      <c r="B112" s="92">
        <f>'B③-1【営業部】予算仕訳'!B36</f>
        <v>0</v>
      </c>
      <c r="C112" s="78">
        <f>'B③-1【営業部】予算仕訳'!C36</f>
        <v>0</v>
      </c>
      <c r="D112" s="181">
        <f>'B③-1【営業部】予算仕訳'!O36</f>
        <v>0</v>
      </c>
      <c r="E112" s="182"/>
      <c r="F112" s="181">
        <f>'B③-1【営業部】予算仕訳'!P36</f>
        <v>0</v>
      </c>
      <c r="G112" s="194"/>
      <c r="H112" s="182"/>
      <c r="I112" s="181">
        <f>'B③-1【営業部】予算仕訳'!I36</f>
        <v>0</v>
      </c>
      <c r="J112" s="182"/>
      <c r="K112" s="308">
        <f>'B③-1【営業部】予算仕訳'!K36:M36</f>
        <v>0</v>
      </c>
      <c r="L112" s="309"/>
      <c r="M112" s="310"/>
      <c r="N112" s="297"/>
      <c r="O112" s="298"/>
      <c r="P112" s="323">
        <f>P110-N112+K112</f>
        <v>0</v>
      </c>
      <c r="Q112" s="324"/>
      <c r="R112" s="48" t="s">
        <v>324</v>
      </c>
      <c r="S112" s="302" t="s">
        <v>363</v>
      </c>
      <c r="T112" s="303"/>
      <c r="U112" s="16"/>
    </row>
    <row r="113" spans="2:21" ht="18" hidden="1" outlineLevel="1" thickBot="1" x14ac:dyDescent="0.6">
      <c r="B113" s="14"/>
      <c r="C113" s="15"/>
      <c r="D113" s="15"/>
      <c r="E113" s="15"/>
      <c r="F113" s="15"/>
      <c r="G113" s="15"/>
      <c r="H113" s="15"/>
      <c r="I113" s="15"/>
      <c r="J113" s="15"/>
      <c r="K113" s="15"/>
      <c r="L113" s="15"/>
      <c r="M113" s="15"/>
      <c r="N113" s="15"/>
      <c r="O113" s="15"/>
      <c r="P113" s="15"/>
      <c r="Q113" s="15"/>
      <c r="R113" s="15"/>
      <c r="S113" s="15"/>
      <c r="T113" s="15"/>
      <c r="U113" s="16"/>
    </row>
    <row r="114" spans="2:21" ht="23" hidden="1" outlineLevel="1" thickBot="1" x14ac:dyDescent="0.6">
      <c r="B114" s="92">
        <f>'B③-1【営業部】予算仕訳'!B41</f>
        <v>0</v>
      </c>
      <c r="C114" s="78">
        <f>'B③-1【営業部】予算仕訳'!C41</f>
        <v>0</v>
      </c>
      <c r="D114" s="181">
        <f>'B③-1【営業部】予算仕訳'!O41</f>
        <v>0</v>
      </c>
      <c r="E114" s="182"/>
      <c r="F114" s="181">
        <f>'B③-1【営業部】予算仕訳'!P41</f>
        <v>0</v>
      </c>
      <c r="G114" s="194"/>
      <c r="H114" s="182"/>
      <c r="I114" s="181">
        <f>'B③-1【営業部】予算仕訳'!I41:J41</f>
        <v>0</v>
      </c>
      <c r="J114" s="182"/>
      <c r="K114" s="308">
        <f>'B③-1【営業部】予算仕訳'!K41:M41</f>
        <v>0</v>
      </c>
      <c r="L114" s="309"/>
      <c r="M114" s="310"/>
      <c r="N114" s="297"/>
      <c r="O114" s="298"/>
      <c r="P114" s="323">
        <f>P112-N114+K114</f>
        <v>0</v>
      </c>
      <c r="Q114" s="324"/>
      <c r="R114" s="48" t="s">
        <v>324</v>
      </c>
      <c r="S114" s="302" t="s">
        <v>364</v>
      </c>
      <c r="T114" s="303"/>
      <c r="U114" s="16"/>
    </row>
    <row r="115" spans="2:21" ht="18" hidden="1" outlineLevel="1" thickBot="1" x14ac:dyDescent="0.6">
      <c r="B115" s="14"/>
      <c r="C115" s="15"/>
      <c r="D115" s="15"/>
      <c r="E115" s="15"/>
      <c r="F115" s="15"/>
      <c r="G115" s="15"/>
      <c r="H115" s="15"/>
      <c r="I115" s="15"/>
      <c r="J115" s="15"/>
      <c r="K115" s="15"/>
      <c r="L115" s="15"/>
      <c r="M115" s="15"/>
      <c r="N115" s="15"/>
      <c r="O115" s="15"/>
      <c r="P115" s="15"/>
      <c r="Q115" s="15"/>
      <c r="R115" s="15"/>
      <c r="S115" s="15"/>
      <c r="T115" s="15"/>
      <c r="U115" s="16"/>
    </row>
    <row r="116" spans="2:21" ht="23" hidden="1" outlineLevel="1" thickBot="1" x14ac:dyDescent="0.6">
      <c r="B116" s="92">
        <f>'B③-1【営業部】予算仕訳'!B46</f>
        <v>0</v>
      </c>
      <c r="C116" s="78">
        <f>'B③-1【営業部】予算仕訳'!C46</f>
        <v>0</v>
      </c>
      <c r="D116" s="181">
        <f>'B③-1【営業部】予算仕訳'!O44</f>
        <v>0</v>
      </c>
      <c r="E116" s="182"/>
      <c r="F116" s="181">
        <f>'B③-1【営業部】予算仕訳'!P44</f>
        <v>0</v>
      </c>
      <c r="G116" s="194"/>
      <c r="H116" s="182"/>
      <c r="I116" s="181">
        <f>'B③-1【営業部】予算仕訳'!I46:J46</f>
        <v>0</v>
      </c>
      <c r="J116" s="182"/>
      <c r="K116" s="308">
        <f>'B③-1【営業部】予算仕訳'!K46:M46</f>
        <v>0</v>
      </c>
      <c r="L116" s="309"/>
      <c r="M116" s="310"/>
      <c r="N116" s="297"/>
      <c r="O116" s="298"/>
      <c r="P116" s="323">
        <f>P114-N116+K116</f>
        <v>0</v>
      </c>
      <c r="Q116" s="324"/>
      <c r="R116" s="48" t="s">
        <v>324</v>
      </c>
      <c r="S116" s="302" t="s">
        <v>365</v>
      </c>
      <c r="T116" s="303"/>
      <c r="U116" s="16"/>
    </row>
    <row r="117" spans="2:21" ht="18" hidden="1" outlineLevel="1" thickBot="1" x14ac:dyDescent="0.6">
      <c r="B117" s="14"/>
      <c r="C117" s="15"/>
      <c r="D117" s="15"/>
      <c r="E117" s="15"/>
      <c r="F117" s="15"/>
      <c r="G117" s="15"/>
      <c r="H117" s="15"/>
      <c r="I117" s="15"/>
      <c r="J117" s="15"/>
      <c r="K117" s="15"/>
      <c r="L117" s="15"/>
      <c r="M117" s="15"/>
      <c r="N117" s="15"/>
      <c r="O117" s="15"/>
      <c r="P117" s="15"/>
      <c r="Q117" s="15"/>
      <c r="R117" s="15"/>
      <c r="S117" s="15"/>
      <c r="T117" s="15"/>
      <c r="U117" s="16"/>
    </row>
    <row r="118" spans="2:21" ht="23" hidden="1" outlineLevel="1" thickBot="1" x14ac:dyDescent="0.6">
      <c r="B118" s="92">
        <f>'B③-1【営業部】予算仕訳'!B51</f>
        <v>0</v>
      </c>
      <c r="C118" s="78">
        <f>'B③-1【営業部】予算仕訳'!C51</f>
        <v>0</v>
      </c>
      <c r="D118" s="181">
        <f>'B③-1【営業部】予算仕訳'!O51</f>
        <v>0</v>
      </c>
      <c r="E118" s="182"/>
      <c r="F118" s="181">
        <f>'B③-1【営業部】予算仕訳'!P51</f>
        <v>0</v>
      </c>
      <c r="G118" s="194"/>
      <c r="H118" s="182"/>
      <c r="I118" s="181">
        <f>'B③-1【営業部】予算仕訳'!I51:J51</f>
        <v>0</v>
      </c>
      <c r="J118" s="182"/>
      <c r="K118" s="308">
        <f>'B③-1【営業部】予算仕訳'!K51:M51</f>
        <v>0</v>
      </c>
      <c r="L118" s="309"/>
      <c r="M118" s="310"/>
      <c r="N118" s="297"/>
      <c r="O118" s="298"/>
      <c r="P118" s="323">
        <f>P116-N118+K118</f>
        <v>0</v>
      </c>
      <c r="Q118" s="324"/>
      <c r="R118" s="48" t="s">
        <v>324</v>
      </c>
      <c r="S118" s="302" t="s">
        <v>366</v>
      </c>
      <c r="T118" s="303"/>
      <c r="U118" s="16"/>
    </row>
    <row r="119" spans="2:21" ht="18" hidden="1" outlineLevel="1" thickBot="1" x14ac:dyDescent="0.6">
      <c r="B119" s="14"/>
      <c r="C119" s="15"/>
      <c r="D119" s="15"/>
      <c r="E119" s="15"/>
      <c r="F119" s="15"/>
      <c r="G119" s="15"/>
      <c r="H119" s="15"/>
      <c r="I119" s="15"/>
      <c r="J119" s="15"/>
      <c r="K119" s="15"/>
      <c r="L119" s="15"/>
      <c r="M119" s="15"/>
      <c r="N119" s="15"/>
      <c r="O119" s="15"/>
      <c r="P119" s="15"/>
      <c r="Q119" s="15"/>
      <c r="R119" s="15"/>
      <c r="S119" s="15"/>
      <c r="T119" s="15"/>
      <c r="U119" s="16"/>
    </row>
    <row r="120" spans="2:21" ht="23" hidden="1" outlineLevel="1" thickBot="1" x14ac:dyDescent="0.6">
      <c r="B120" s="92">
        <f>'B③-1【営業部】予算仕訳'!B56</f>
        <v>0</v>
      </c>
      <c r="C120" s="78">
        <f>'B③-1【営業部】予算仕訳'!C56</f>
        <v>0</v>
      </c>
      <c r="D120" s="181">
        <f>'B③-1【営業部】予算仕訳'!O56</f>
        <v>0</v>
      </c>
      <c r="E120" s="182"/>
      <c r="F120" s="181">
        <f>'B③-1【営業部】予算仕訳'!P56</f>
        <v>0</v>
      </c>
      <c r="G120" s="194"/>
      <c r="H120" s="182"/>
      <c r="I120" s="181">
        <f>'B③-1【営業部】予算仕訳'!I56:J56</f>
        <v>0</v>
      </c>
      <c r="J120" s="182"/>
      <c r="K120" s="308">
        <f>'B③-1【営業部】予算仕訳'!K56:M56</f>
        <v>0</v>
      </c>
      <c r="L120" s="309"/>
      <c r="M120" s="310"/>
      <c r="N120" s="297"/>
      <c r="O120" s="298"/>
      <c r="P120" s="323">
        <f>P118-N120+K120</f>
        <v>0</v>
      </c>
      <c r="Q120" s="324"/>
      <c r="R120" s="48" t="s">
        <v>324</v>
      </c>
      <c r="S120" s="302" t="s">
        <v>367</v>
      </c>
      <c r="T120" s="303"/>
      <c r="U120" s="16"/>
    </row>
    <row r="121" spans="2:21" ht="18" hidden="1" outlineLevel="1" thickBot="1" x14ac:dyDescent="0.6">
      <c r="B121" s="14"/>
      <c r="C121" s="15"/>
      <c r="D121" s="15"/>
      <c r="E121" s="15"/>
      <c r="F121" s="15"/>
      <c r="G121" s="15"/>
      <c r="H121" s="15"/>
      <c r="I121" s="15"/>
      <c r="J121" s="15"/>
      <c r="K121" s="15"/>
      <c r="L121" s="15"/>
      <c r="M121" s="15"/>
      <c r="N121" s="15"/>
      <c r="O121" s="15"/>
      <c r="P121" s="15"/>
      <c r="Q121" s="15"/>
      <c r="R121" s="15"/>
      <c r="S121" s="15"/>
      <c r="T121" s="15"/>
      <c r="U121" s="16"/>
    </row>
    <row r="122" spans="2:21" ht="23" hidden="1" outlineLevel="1" thickBot="1" x14ac:dyDescent="0.6">
      <c r="B122" s="92">
        <f>'B③-1【営業部】予算仕訳'!B61</f>
        <v>0</v>
      </c>
      <c r="C122" s="78">
        <f>'B③-1【営業部】予算仕訳'!C61</f>
        <v>0</v>
      </c>
      <c r="D122" s="181">
        <f>'B③-1【営業部】予算仕訳'!O61</f>
        <v>0</v>
      </c>
      <c r="E122" s="182"/>
      <c r="F122" s="181">
        <f>'B③-1【営業部】予算仕訳'!P61</f>
        <v>0</v>
      </c>
      <c r="G122" s="194"/>
      <c r="H122" s="182"/>
      <c r="I122" s="181">
        <f>'B③-1【営業部】予算仕訳'!I66:J66</f>
        <v>0</v>
      </c>
      <c r="J122" s="182"/>
      <c r="K122" s="308">
        <f>'B③-1【営業部】予算仕訳'!K61:M61</f>
        <v>0</v>
      </c>
      <c r="L122" s="309"/>
      <c r="M122" s="310"/>
      <c r="N122" s="297"/>
      <c r="O122" s="298"/>
      <c r="P122" s="323">
        <f>P120-N122+K122</f>
        <v>0</v>
      </c>
      <c r="Q122" s="324"/>
      <c r="R122" s="48" t="s">
        <v>324</v>
      </c>
      <c r="S122" s="302" t="s">
        <v>368</v>
      </c>
      <c r="T122" s="303"/>
      <c r="U122" s="16"/>
    </row>
    <row r="123" spans="2:21" ht="18" hidden="1" outlineLevel="1" thickBot="1" x14ac:dyDescent="0.6">
      <c r="B123" s="14"/>
      <c r="C123" s="15"/>
      <c r="D123" s="15"/>
      <c r="E123" s="15"/>
      <c r="F123" s="15"/>
      <c r="G123" s="15"/>
      <c r="H123" s="15"/>
      <c r="I123" s="15"/>
      <c r="J123" s="15"/>
      <c r="K123" s="15"/>
      <c r="L123" s="15"/>
      <c r="M123" s="15"/>
      <c r="N123" s="15"/>
      <c r="O123" s="15"/>
      <c r="P123" s="15"/>
      <c r="Q123" s="15"/>
      <c r="R123" s="15"/>
      <c r="S123" s="15"/>
      <c r="T123" s="15"/>
      <c r="U123" s="16"/>
    </row>
    <row r="124" spans="2:21" ht="23" hidden="1" outlineLevel="1" thickBot="1" x14ac:dyDescent="0.6">
      <c r="B124" s="92">
        <f>'B③-1【営業部】予算仕訳'!B66</f>
        <v>0</v>
      </c>
      <c r="C124" s="78">
        <f>'B③-1【営業部】予算仕訳'!C66</f>
        <v>0</v>
      </c>
      <c r="D124" s="181">
        <f>'B③-1【営業部】予算仕訳'!O66</f>
        <v>0</v>
      </c>
      <c r="E124" s="182"/>
      <c r="F124" s="181">
        <f>'B③-1【営業部】予算仕訳'!P66</f>
        <v>0</v>
      </c>
      <c r="G124" s="194"/>
      <c r="H124" s="182"/>
      <c r="I124" s="181">
        <f>'B③-1【営業部】予算仕訳'!I66:J66</f>
        <v>0</v>
      </c>
      <c r="J124" s="182"/>
      <c r="K124" s="308">
        <f>'B③-1【営業部】予算仕訳'!K66:M66</f>
        <v>0</v>
      </c>
      <c r="L124" s="309"/>
      <c r="M124" s="310"/>
      <c r="N124" s="297"/>
      <c r="O124" s="298"/>
      <c r="P124" s="323">
        <f>P122-N124+K124</f>
        <v>0</v>
      </c>
      <c r="Q124" s="324"/>
      <c r="R124" s="48" t="s">
        <v>324</v>
      </c>
      <c r="S124" s="302" t="s">
        <v>369</v>
      </c>
      <c r="T124" s="303"/>
      <c r="U124" s="16"/>
    </row>
    <row r="125" spans="2:21" ht="18" hidden="1" outlineLevel="1" thickBot="1" x14ac:dyDescent="0.6">
      <c r="B125" s="14"/>
      <c r="C125" s="15"/>
      <c r="D125" s="15"/>
      <c r="E125" s="15"/>
      <c r="F125" s="15"/>
      <c r="G125" s="15"/>
      <c r="H125" s="15"/>
      <c r="I125" s="15"/>
      <c r="J125" s="15"/>
      <c r="K125" s="15"/>
      <c r="L125" s="15"/>
      <c r="M125" s="15"/>
      <c r="N125" s="15"/>
      <c r="O125" s="15"/>
      <c r="P125" s="15"/>
      <c r="Q125" s="15"/>
      <c r="R125" s="15"/>
      <c r="S125" s="15"/>
      <c r="T125" s="15"/>
      <c r="U125" s="16"/>
    </row>
    <row r="126" spans="2:21" ht="23" hidden="1" outlineLevel="1" thickBot="1" x14ac:dyDescent="0.6">
      <c r="B126" s="92">
        <f>'B③-1【営業部】予算仕訳'!B71</f>
        <v>0</v>
      </c>
      <c r="C126" s="78">
        <f>'B③-1【営業部】予算仕訳'!C71</f>
        <v>0</v>
      </c>
      <c r="D126" s="181">
        <f>'B③-1【営業部】予算仕訳'!O71</f>
        <v>0</v>
      </c>
      <c r="E126" s="182"/>
      <c r="F126" s="181">
        <f>'B③-1【営業部】予算仕訳'!P71</f>
        <v>0</v>
      </c>
      <c r="G126" s="194"/>
      <c r="H126" s="182"/>
      <c r="I126" s="181">
        <f>'B③-1【営業部】予算仕訳'!I71:J71</f>
        <v>0</v>
      </c>
      <c r="J126" s="182"/>
      <c r="K126" s="308">
        <f>'B③-1【営業部】予算仕訳'!K71:M71</f>
        <v>0</v>
      </c>
      <c r="L126" s="309"/>
      <c r="M126" s="310"/>
      <c r="N126" s="297"/>
      <c r="O126" s="298"/>
      <c r="P126" s="323">
        <f>P124-N126+K126</f>
        <v>0</v>
      </c>
      <c r="Q126" s="324"/>
      <c r="R126" s="48" t="s">
        <v>324</v>
      </c>
      <c r="S126" s="302" t="s">
        <v>370</v>
      </c>
      <c r="T126" s="303"/>
      <c r="U126" s="16"/>
    </row>
    <row r="127" spans="2:21" ht="18" hidden="1" outlineLevel="1" thickBot="1" x14ac:dyDescent="0.6">
      <c r="B127" s="14"/>
      <c r="C127" s="15"/>
      <c r="D127" s="15"/>
      <c r="E127" s="15"/>
      <c r="F127" s="15"/>
      <c r="G127" s="15"/>
      <c r="H127" s="15"/>
      <c r="I127" s="15"/>
      <c r="J127" s="15"/>
      <c r="K127" s="15"/>
      <c r="L127" s="15"/>
      <c r="M127" s="15"/>
      <c r="N127" s="15"/>
      <c r="O127" s="15"/>
      <c r="P127" s="15"/>
      <c r="Q127" s="15"/>
      <c r="R127" s="15"/>
      <c r="S127" s="15"/>
      <c r="T127" s="15"/>
      <c r="U127" s="16"/>
    </row>
    <row r="128" spans="2:21" ht="23" hidden="1" outlineLevel="1" thickBot="1" x14ac:dyDescent="0.6">
      <c r="B128" s="92">
        <f>'B③-1【営業部】予算仕訳'!B76</f>
        <v>0</v>
      </c>
      <c r="C128" s="78">
        <f>'B③-1【営業部】予算仕訳'!C76</f>
        <v>0</v>
      </c>
      <c r="D128" s="181">
        <f>'B③-1【営業部】予算仕訳'!O76</f>
        <v>0</v>
      </c>
      <c r="E128" s="182"/>
      <c r="F128" s="181">
        <f>'B③-1【営業部】予算仕訳'!P61</f>
        <v>0</v>
      </c>
      <c r="G128" s="194"/>
      <c r="H128" s="182"/>
      <c r="I128" s="181">
        <f>'B③-1【営業部】予算仕訳'!I61:J61</f>
        <v>0</v>
      </c>
      <c r="J128" s="182"/>
      <c r="K128" s="308">
        <f>'B③-1【営業部】予算仕訳'!K76:M76</f>
        <v>0</v>
      </c>
      <c r="L128" s="309"/>
      <c r="M128" s="310"/>
      <c r="N128" s="297"/>
      <c r="O128" s="298"/>
      <c r="P128" s="323">
        <f>P126-N128+K128</f>
        <v>0</v>
      </c>
      <c r="Q128" s="324"/>
      <c r="R128" s="48" t="s">
        <v>324</v>
      </c>
      <c r="S128" s="302" t="s">
        <v>371</v>
      </c>
      <c r="T128" s="303"/>
      <c r="U128" s="16"/>
    </row>
    <row r="129" spans="2:21" ht="18" hidden="1" outlineLevel="1" thickBot="1" x14ac:dyDescent="0.6">
      <c r="B129" s="14"/>
      <c r="C129" s="15"/>
      <c r="D129" s="15"/>
      <c r="E129" s="15"/>
      <c r="F129" s="15"/>
      <c r="G129" s="15"/>
      <c r="H129" s="15"/>
      <c r="I129" s="15"/>
      <c r="J129" s="15"/>
      <c r="K129" s="15"/>
      <c r="L129" s="15"/>
      <c r="M129" s="15"/>
      <c r="N129" s="15"/>
      <c r="O129" s="15"/>
      <c r="P129" s="15"/>
      <c r="Q129" s="15"/>
      <c r="R129" s="15"/>
      <c r="S129" s="15"/>
      <c r="T129" s="15"/>
      <c r="U129" s="16"/>
    </row>
    <row r="130" spans="2:21" ht="23" hidden="1" outlineLevel="1" thickBot="1" x14ac:dyDescent="0.6">
      <c r="B130" s="123">
        <f>'B③-1【営業部】予算仕訳'!B81</f>
        <v>0</v>
      </c>
      <c r="C130" s="78">
        <f>'B③-1【営業部】予算仕訳'!C81</f>
        <v>0</v>
      </c>
      <c r="D130" s="181">
        <f>'B③-1【営業部】予算仕訳'!O81</f>
        <v>0</v>
      </c>
      <c r="E130" s="182"/>
      <c r="F130" s="181">
        <f>'B③-1【営業部】予算仕訳'!P81</f>
        <v>0</v>
      </c>
      <c r="G130" s="194"/>
      <c r="H130" s="182"/>
      <c r="I130" s="181">
        <f>'B③-1【営業部】予算仕訳'!I81:J81</f>
        <v>0</v>
      </c>
      <c r="J130" s="182"/>
      <c r="K130" s="308">
        <f>'B③-1【営業部】予算仕訳'!K81:M81</f>
        <v>0</v>
      </c>
      <c r="L130" s="309"/>
      <c r="M130" s="310"/>
      <c r="N130" s="297"/>
      <c r="O130" s="298"/>
      <c r="P130" s="323">
        <f>P128-N130+K130</f>
        <v>0</v>
      </c>
      <c r="Q130" s="324"/>
      <c r="R130" s="48" t="s">
        <v>324</v>
      </c>
      <c r="S130" s="302" t="s">
        <v>372</v>
      </c>
      <c r="T130" s="303"/>
      <c r="U130" s="16"/>
    </row>
    <row r="131" spans="2:21" ht="18" hidden="1" outlineLevel="1" thickBot="1" x14ac:dyDescent="0.6">
      <c r="B131" s="14"/>
      <c r="C131" s="15"/>
      <c r="D131" s="15"/>
      <c r="E131" s="15"/>
      <c r="F131" s="15"/>
      <c r="G131" s="15"/>
      <c r="H131" s="15"/>
      <c r="I131" s="15"/>
      <c r="J131" s="15"/>
      <c r="K131" s="15"/>
      <c r="L131" s="15"/>
      <c r="M131" s="15"/>
      <c r="N131" s="15"/>
      <c r="O131" s="15"/>
      <c r="P131" s="15"/>
      <c r="Q131" s="15"/>
      <c r="R131" s="15"/>
      <c r="S131" s="15"/>
      <c r="T131" s="15"/>
      <c r="U131" s="16"/>
    </row>
    <row r="132" spans="2:21" ht="23" hidden="1" outlineLevel="1" thickBot="1" x14ac:dyDescent="0.6">
      <c r="B132" s="92">
        <f>'B③-1【営業部】予算仕訳'!B86</f>
        <v>0</v>
      </c>
      <c r="C132" s="78">
        <f>'B③-1【営業部】予算仕訳'!C86</f>
        <v>0</v>
      </c>
      <c r="D132" s="181">
        <f>'B③-1【営業部】予算仕訳'!O86</f>
        <v>0</v>
      </c>
      <c r="E132" s="182"/>
      <c r="F132" s="181">
        <f>'B③-1【営業部】予算仕訳'!P86</f>
        <v>0</v>
      </c>
      <c r="G132" s="194"/>
      <c r="H132" s="182"/>
      <c r="I132" s="181">
        <f>'B③-1【営業部】予算仕訳'!I86:J86</f>
        <v>0</v>
      </c>
      <c r="J132" s="182"/>
      <c r="K132" s="308">
        <f>'B③-1【営業部】予算仕訳'!K86:M86</f>
        <v>0</v>
      </c>
      <c r="L132" s="309"/>
      <c r="M132" s="310"/>
      <c r="N132" s="297"/>
      <c r="O132" s="298"/>
      <c r="P132" s="323">
        <f>P130-N132+K132</f>
        <v>0</v>
      </c>
      <c r="Q132" s="324"/>
      <c r="R132" s="48" t="s">
        <v>324</v>
      </c>
      <c r="S132" s="302" t="s">
        <v>373</v>
      </c>
      <c r="T132" s="303"/>
      <c r="U132" s="16"/>
    </row>
    <row r="133" spans="2:21" hidden="1" outlineLevel="1" x14ac:dyDescent="0.55000000000000004">
      <c r="B133" s="14"/>
      <c r="C133" s="15"/>
      <c r="D133" s="15"/>
      <c r="E133" s="15"/>
      <c r="F133" s="15"/>
      <c r="G133" s="15"/>
      <c r="H133" s="15"/>
      <c r="I133" s="15"/>
      <c r="J133" s="15"/>
      <c r="K133" s="15"/>
      <c r="L133" s="15"/>
      <c r="M133" s="15"/>
      <c r="N133" s="15"/>
      <c r="O133" s="15"/>
      <c r="P133" s="15"/>
      <c r="Q133" s="15"/>
      <c r="R133" s="15"/>
      <c r="S133" s="15"/>
      <c r="T133" s="15"/>
      <c r="U133" s="16"/>
    </row>
    <row r="134" spans="2:21" hidden="1" outlineLevel="1" x14ac:dyDescent="0.55000000000000004">
      <c r="B134" s="14"/>
      <c r="C134" s="15"/>
      <c r="D134" s="15"/>
      <c r="E134" s="15"/>
      <c r="F134" s="15"/>
      <c r="G134" s="15"/>
      <c r="H134" s="15"/>
      <c r="I134" s="15"/>
      <c r="J134" s="15"/>
      <c r="K134" s="15"/>
      <c r="L134" s="15"/>
      <c r="M134" s="15"/>
      <c r="N134" s="15"/>
      <c r="O134" s="15"/>
      <c r="P134" s="15"/>
      <c r="Q134" s="15"/>
      <c r="R134" s="15"/>
      <c r="S134" s="15"/>
      <c r="T134" s="15"/>
      <c r="U134" s="16"/>
    </row>
    <row r="135" spans="2:21" ht="18" collapsed="1"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265" t="s">
        <v>348</v>
      </c>
      <c r="C136" s="245"/>
      <c r="D136" s="245"/>
      <c r="E136" s="245"/>
      <c r="F136" s="245"/>
      <c r="G136" s="245"/>
      <c r="H136" s="245"/>
      <c r="I136" s="245"/>
      <c r="J136" s="245"/>
      <c r="K136" s="245"/>
      <c r="L136" s="245"/>
      <c r="M136" s="245"/>
      <c r="N136" s="245"/>
      <c r="O136" s="245"/>
      <c r="P136" s="245"/>
      <c r="Q136" s="245"/>
      <c r="R136" s="245"/>
      <c r="S136" s="245"/>
      <c r="T136" s="246"/>
      <c r="U136" s="16"/>
    </row>
    <row r="137" spans="2:21" ht="18" thickBot="1" x14ac:dyDescent="0.6">
      <c r="B137" s="14"/>
      <c r="C137" s="15"/>
      <c r="D137" s="15"/>
      <c r="E137" s="15"/>
      <c r="F137" s="15"/>
      <c r="G137" s="15"/>
      <c r="H137" s="15"/>
      <c r="I137" s="15"/>
      <c r="J137" s="15"/>
      <c r="K137" s="15"/>
      <c r="L137" s="15"/>
      <c r="M137" s="15"/>
      <c r="N137" s="15"/>
      <c r="O137" s="15"/>
      <c r="P137" s="15"/>
      <c r="Q137" s="15"/>
      <c r="R137" s="15"/>
      <c r="S137" s="15"/>
      <c r="T137" s="15"/>
      <c r="U137" s="16"/>
    </row>
    <row r="138" spans="2:21" ht="23" thickBot="1" x14ac:dyDescent="0.6">
      <c r="B138" s="266" t="s">
        <v>357</v>
      </c>
      <c r="C138" s="182"/>
      <c r="D138" s="15"/>
      <c r="E138" s="15"/>
      <c r="F138" s="181" t="s">
        <v>359</v>
      </c>
      <c r="G138" s="194"/>
      <c r="H138" s="194"/>
      <c r="I138" s="194"/>
      <c r="J138" s="182"/>
      <c r="K138" s="15"/>
      <c r="L138" s="15"/>
      <c r="M138" s="15"/>
      <c r="N138" s="15"/>
      <c r="O138" s="15"/>
      <c r="P138" s="15"/>
      <c r="Q138" s="15"/>
      <c r="R138" s="15"/>
      <c r="S138" s="15"/>
      <c r="T138" s="15"/>
      <c r="U138" s="16"/>
    </row>
    <row r="139" spans="2:21" ht="23" thickBot="1" x14ac:dyDescent="0.6">
      <c r="B139" s="266" t="s">
        <v>355</v>
      </c>
      <c r="C139" s="182"/>
      <c r="D139" s="79" t="s">
        <v>360</v>
      </c>
      <c r="E139" s="51">
        <f>B⓵_マスタ登録!G60</f>
        <v>509</v>
      </c>
      <c r="F139" s="189" t="str">
        <f>B⓵_マスタ登録!H60</f>
        <v>予定売上原価</v>
      </c>
      <c r="G139" s="205"/>
      <c r="H139" s="205"/>
      <c r="I139" s="205"/>
      <c r="J139" s="190"/>
      <c r="K139" s="43" t="s">
        <v>356</v>
      </c>
      <c r="L139" s="189" t="str">
        <f>B⓵_マスタ登録!K$60</f>
        <v>借</v>
      </c>
      <c r="M139" s="190"/>
      <c r="N139" s="15"/>
      <c r="O139" s="15"/>
      <c r="P139" s="15"/>
      <c r="Q139" s="15"/>
      <c r="R139" s="15"/>
      <c r="S139" s="15"/>
      <c r="T139" s="15"/>
      <c r="U139" s="16"/>
    </row>
    <row r="140" spans="2:21" ht="23" thickBot="1" x14ac:dyDescent="0.6">
      <c r="B140" s="266" t="s">
        <v>285</v>
      </c>
      <c r="C140" s="182"/>
      <c r="D140" s="48" t="s">
        <v>360</v>
      </c>
      <c r="E140" s="51" t="str">
        <f>B⓵_マスタ登録!E$141</f>
        <v>①A</v>
      </c>
      <c r="F140" s="189" t="str">
        <f>B⓵_マスタ登録!F$141</f>
        <v>営業部</v>
      </c>
      <c r="G140" s="205"/>
      <c r="H140" s="205"/>
      <c r="I140" s="205"/>
      <c r="J140" s="190"/>
      <c r="K140" s="15"/>
      <c r="L140" s="15"/>
      <c r="M140" s="15"/>
      <c r="N140" s="15"/>
      <c r="O140" s="15"/>
      <c r="P140" s="15"/>
      <c r="Q140" s="15"/>
      <c r="R140" s="15"/>
      <c r="S140" s="15"/>
      <c r="T140" s="15"/>
      <c r="U140" s="16"/>
    </row>
    <row r="141" spans="2:21" ht="18" thickBot="1" x14ac:dyDescent="0.6">
      <c r="B141" s="14"/>
      <c r="C141" s="15"/>
      <c r="D141" s="15"/>
      <c r="E141" s="15"/>
      <c r="F141" s="15"/>
      <c r="G141" s="15"/>
      <c r="H141" s="15"/>
      <c r="I141" s="15"/>
      <c r="J141" s="15"/>
      <c r="K141" s="15"/>
      <c r="L141" s="15"/>
      <c r="M141" s="15"/>
      <c r="N141" s="15"/>
      <c r="O141" s="15"/>
      <c r="P141" s="15"/>
      <c r="Q141" s="15"/>
      <c r="R141" s="15"/>
      <c r="S141" s="15"/>
      <c r="T141" s="15"/>
      <c r="U141" s="16"/>
    </row>
    <row r="142" spans="2:21" ht="23" thickBot="1" x14ac:dyDescent="0.6">
      <c r="B142" s="311" t="s">
        <v>1</v>
      </c>
      <c r="C142" s="312" t="s">
        <v>312</v>
      </c>
      <c r="D142" s="313" t="s">
        <v>1</v>
      </c>
      <c r="E142" s="314"/>
      <c r="F142" s="313" t="s">
        <v>313</v>
      </c>
      <c r="G142" s="149"/>
      <c r="H142" s="314"/>
      <c r="I142" s="313" t="s">
        <v>285</v>
      </c>
      <c r="J142" s="314"/>
      <c r="K142" s="181" t="s">
        <v>349</v>
      </c>
      <c r="L142" s="194"/>
      <c r="M142" s="182"/>
      <c r="N142" s="181" t="s">
        <v>351</v>
      </c>
      <c r="O142" s="182"/>
      <c r="P142" s="181" t="s">
        <v>352</v>
      </c>
      <c r="Q142" s="182"/>
      <c r="R142" s="315" t="s">
        <v>353</v>
      </c>
      <c r="S142" s="304" t="s">
        <v>354</v>
      </c>
      <c r="T142" s="305"/>
      <c r="U142" s="16"/>
    </row>
    <row r="143" spans="2:21" ht="23" thickBot="1" x14ac:dyDescent="0.6">
      <c r="B143" s="286"/>
      <c r="C143" s="284"/>
      <c r="D143" s="247"/>
      <c r="E143" s="248"/>
      <c r="F143" s="247"/>
      <c r="G143" s="152"/>
      <c r="H143" s="248"/>
      <c r="I143" s="247"/>
      <c r="J143" s="248"/>
      <c r="K143" s="181" t="s">
        <v>350</v>
      </c>
      <c r="L143" s="194"/>
      <c r="M143" s="182"/>
      <c r="N143" s="181" t="s">
        <v>350</v>
      </c>
      <c r="O143" s="182"/>
      <c r="P143" s="181" t="s">
        <v>350</v>
      </c>
      <c r="Q143" s="182"/>
      <c r="R143" s="316"/>
      <c r="S143" s="306"/>
      <c r="T143" s="307"/>
      <c r="U143" s="16"/>
    </row>
    <row r="144" spans="2:21" ht="23" thickBot="1" x14ac:dyDescent="0.6">
      <c r="B144" s="92"/>
      <c r="C144" s="78">
        <v>44287</v>
      </c>
      <c r="D144" s="15"/>
      <c r="E144" s="15"/>
      <c r="F144" s="181" t="s">
        <v>361</v>
      </c>
      <c r="G144" s="194"/>
      <c r="H144" s="182"/>
      <c r="I144" s="15"/>
      <c r="J144" s="15"/>
      <c r="K144" s="122"/>
      <c r="L144" s="122"/>
      <c r="M144" s="15"/>
      <c r="N144" s="15"/>
      <c r="O144" s="15"/>
      <c r="P144" s="300"/>
      <c r="Q144" s="301"/>
      <c r="R144" s="15"/>
      <c r="S144" s="15"/>
      <c r="T144" s="15"/>
      <c r="U144" s="16"/>
    </row>
    <row r="145" spans="2:21" ht="18" thickBot="1" x14ac:dyDescent="0.6">
      <c r="B145" s="14"/>
      <c r="C145" s="15"/>
      <c r="D145" s="15"/>
      <c r="E145" s="15"/>
      <c r="F145" s="15"/>
      <c r="G145" s="15"/>
      <c r="H145" s="15"/>
      <c r="I145" s="15"/>
      <c r="J145" s="15"/>
      <c r="K145" s="122"/>
      <c r="L145" s="122"/>
      <c r="M145" s="15"/>
      <c r="N145" s="15"/>
      <c r="O145" s="15"/>
      <c r="P145" s="15"/>
      <c r="Q145" s="15"/>
      <c r="R145" s="15"/>
      <c r="S145" s="15"/>
      <c r="T145" s="15"/>
      <c r="U145" s="16"/>
    </row>
    <row r="146" spans="2:21" ht="23" thickBot="1" x14ac:dyDescent="0.6">
      <c r="B146" s="92" t="str">
        <f>'B③-1【営業部】予算仕訳'!B100</f>
        <v>1A</v>
      </c>
      <c r="C146" s="78">
        <f>'B③-1【営業部】予算仕訳'!C100</f>
        <v>44316</v>
      </c>
      <c r="D146" s="181">
        <f>'B③-1【営業部】予算仕訳'!O100</f>
        <v>199</v>
      </c>
      <c r="E146" s="182"/>
      <c r="F146" s="181" t="str">
        <f>'B③-1【営業部】予算仕訳'!P100</f>
        <v>仮勘定</v>
      </c>
      <c r="G146" s="194"/>
      <c r="H146" s="182"/>
      <c r="I146" s="181" t="str">
        <f>'B③-1【営業部】予算仕訳'!I100:J100</f>
        <v>営業部</v>
      </c>
      <c r="J146" s="182"/>
      <c r="K146" s="308">
        <f>'B③-1【営業部】予算仕訳'!K100:M100</f>
        <v>5700</v>
      </c>
      <c r="L146" s="309"/>
      <c r="M146" s="310"/>
      <c r="N146" s="297"/>
      <c r="O146" s="298"/>
      <c r="P146" s="323">
        <f>P144-N146+K146</f>
        <v>5700</v>
      </c>
      <c r="Q146" s="324"/>
      <c r="R146" s="48" t="s">
        <v>485</v>
      </c>
      <c r="S146" s="302" t="s">
        <v>393</v>
      </c>
      <c r="T146" s="303"/>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92" t="str">
        <f>'B③-1【営業部】予算仕訳'!B105</f>
        <v>２A</v>
      </c>
      <c r="C148" s="78">
        <f>'B③-1【営業部】予算仕訳'!C105</f>
        <v>44347</v>
      </c>
      <c r="D148" s="181">
        <f>'B③-1【営業部】予算仕訳'!O105</f>
        <v>199</v>
      </c>
      <c r="E148" s="182"/>
      <c r="F148" s="181" t="str">
        <f>'B③-1【営業部】予算仕訳'!P105</f>
        <v>仮勘定</v>
      </c>
      <c r="G148" s="194"/>
      <c r="H148" s="182"/>
      <c r="I148" s="181" t="str">
        <f>'B③-1【営業部】予算仕訳'!I105:J105</f>
        <v>営業部</v>
      </c>
      <c r="J148" s="182"/>
      <c r="K148" s="308">
        <f>'B③-1【営業部】予算仕訳'!K105:M105</f>
        <v>6270</v>
      </c>
      <c r="L148" s="309"/>
      <c r="M148" s="310"/>
      <c r="N148" s="297"/>
      <c r="O148" s="298"/>
      <c r="P148" s="323">
        <f>P146-N148+K148</f>
        <v>11970</v>
      </c>
      <c r="Q148" s="324"/>
      <c r="R148" s="48" t="s">
        <v>485</v>
      </c>
      <c r="S148" s="302" t="s">
        <v>394</v>
      </c>
      <c r="T148" s="303"/>
      <c r="U148" s="16"/>
    </row>
    <row r="149" spans="2:21" ht="18" thickBot="1" x14ac:dyDescent="0.6">
      <c r="B149" s="14"/>
      <c r="C149" s="15"/>
      <c r="D149" s="15"/>
      <c r="E149" s="15"/>
      <c r="F149" s="15"/>
      <c r="G149" s="15"/>
      <c r="H149" s="15"/>
      <c r="I149" s="15"/>
      <c r="J149" s="15"/>
      <c r="K149" s="15"/>
      <c r="L149" s="15"/>
      <c r="M149" s="15"/>
      <c r="N149" s="15"/>
      <c r="O149" s="15"/>
      <c r="P149" s="15"/>
      <c r="Q149" s="15"/>
      <c r="R149" s="15"/>
      <c r="S149" s="15"/>
      <c r="T149" s="15"/>
      <c r="U149" s="16"/>
    </row>
    <row r="150" spans="2:21" ht="23" thickBot="1" x14ac:dyDescent="0.6">
      <c r="B150" s="92" t="str">
        <f>'B③-1【営業部】予算仕訳'!B110</f>
        <v>3A</v>
      </c>
      <c r="C150" s="78">
        <f>'B③-1【営業部】予算仕訳'!C110</f>
        <v>44377</v>
      </c>
      <c r="D150" s="181">
        <f>'B③-1【営業部】予算仕訳'!O110</f>
        <v>199</v>
      </c>
      <c r="E150" s="182"/>
      <c r="F150" s="181" t="str">
        <f>'B③-1【営業部】予算仕訳'!P110</f>
        <v>仮勘定</v>
      </c>
      <c r="G150" s="194"/>
      <c r="H150" s="182"/>
      <c r="I150" s="181" t="str">
        <f>'B③-1【営業部】予算仕訳'!I110:J110</f>
        <v>営業部</v>
      </c>
      <c r="J150" s="182"/>
      <c r="K150" s="308">
        <f>'B③-1【営業部】予算仕訳'!K110:M110</f>
        <v>6897</v>
      </c>
      <c r="L150" s="309"/>
      <c r="M150" s="310"/>
      <c r="N150" s="297"/>
      <c r="O150" s="298"/>
      <c r="P150" s="323">
        <f>P148-N150+K150</f>
        <v>18867</v>
      </c>
      <c r="Q150" s="324"/>
      <c r="R150" s="48" t="s">
        <v>485</v>
      </c>
      <c r="S150" s="302" t="s">
        <v>395</v>
      </c>
      <c r="T150" s="303"/>
      <c r="U150" s="16"/>
    </row>
    <row r="151" spans="2:21" ht="18" thickBot="1" x14ac:dyDescent="0.6">
      <c r="B151" s="14"/>
      <c r="C151" s="15"/>
      <c r="D151" s="15"/>
      <c r="E151" s="15"/>
      <c r="F151" s="15"/>
      <c r="G151" s="15"/>
      <c r="H151" s="15"/>
      <c r="I151" s="15"/>
      <c r="J151" s="15"/>
      <c r="K151" s="15"/>
      <c r="L151" s="15"/>
      <c r="M151" s="15"/>
      <c r="N151" s="15"/>
      <c r="O151" s="15"/>
      <c r="P151" s="15"/>
      <c r="Q151" s="15"/>
      <c r="R151" s="15"/>
      <c r="S151" s="15"/>
      <c r="T151" s="15"/>
      <c r="U151" s="16"/>
    </row>
    <row r="152" spans="2:21" ht="23" thickBot="1" x14ac:dyDescent="0.6">
      <c r="B152" s="92" t="str">
        <f>'B③-1【営業部】予算仕訳'!B115</f>
        <v>4A</v>
      </c>
      <c r="C152" s="78">
        <f>'B③-1【営業部】予算仕訳'!C115</f>
        <v>44408</v>
      </c>
      <c r="D152" s="181">
        <f>'B③-1【営業部】予算仕訳'!D88:E88</f>
        <v>199</v>
      </c>
      <c r="E152" s="182"/>
      <c r="F152" s="181" t="str">
        <f>'B③-1【営業部】予算仕訳'!F88</f>
        <v>仮勘定</v>
      </c>
      <c r="G152" s="194"/>
      <c r="H152" s="182"/>
      <c r="I152" s="181" t="str">
        <f>'B③-1【営業部】予算仕訳'!I115:J115</f>
        <v>営業部</v>
      </c>
      <c r="J152" s="182"/>
      <c r="K152" s="308">
        <f>'B③-1【営業部】予算仕訳'!K115:M115</f>
        <v>7581</v>
      </c>
      <c r="L152" s="309"/>
      <c r="M152" s="310"/>
      <c r="N152" s="297"/>
      <c r="O152" s="298"/>
      <c r="P152" s="323">
        <f>P150-N152+K152</f>
        <v>26448</v>
      </c>
      <c r="Q152" s="324"/>
      <c r="R152" s="48" t="s">
        <v>485</v>
      </c>
      <c r="S152" s="302" t="s">
        <v>396</v>
      </c>
      <c r="T152" s="303"/>
      <c r="U152" s="16"/>
    </row>
    <row r="153" spans="2:21" ht="18" thickBot="1" x14ac:dyDescent="0.6">
      <c r="B153" s="14"/>
      <c r="C153" s="15"/>
      <c r="D153" s="15"/>
      <c r="E153" s="15"/>
      <c r="F153" s="15"/>
      <c r="G153" s="15"/>
      <c r="H153" s="15"/>
      <c r="I153" s="15"/>
      <c r="J153" s="15"/>
      <c r="K153" s="15"/>
      <c r="L153" s="15"/>
      <c r="M153" s="15"/>
      <c r="N153" s="15"/>
      <c r="O153" s="15"/>
      <c r="P153" s="15"/>
      <c r="Q153" s="15"/>
      <c r="R153" s="15"/>
      <c r="S153" s="15"/>
      <c r="T153" s="15"/>
      <c r="U153" s="16"/>
    </row>
    <row r="154" spans="2:21" ht="23" thickBot="1" x14ac:dyDescent="0.6">
      <c r="B154" s="92" t="str">
        <f>'B③-1【営業部】予算仕訳'!B120</f>
        <v>5A</v>
      </c>
      <c r="C154" s="78">
        <f>'B③-1【営業部】予算仕訳'!C120</f>
        <v>44439</v>
      </c>
      <c r="D154" s="181">
        <f>'B③-1【営業部】予算仕訳'!O120</f>
        <v>199</v>
      </c>
      <c r="E154" s="182"/>
      <c r="F154" s="181" t="str">
        <f>'B③-1【営業部】予算仕訳'!P120</f>
        <v>仮勘定</v>
      </c>
      <c r="G154" s="194"/>
      <c r="H154" s="182"/>
      <c r="I154" s="181" t="str">
        <f>'B③-1【営業部】予算仕訳'!I120:J120</f>
        <v>営業部</v>
      </c>
      <c r="J154" s="182"/>
      <c r="K154" s="308">
        <f>'B③-1【営業部】予算仕訳'!K120:M120</f>
        <v>8322</v>
      </c>
      <c r="L154" s="309"/>
      <c r="M154" s="310"/>
      <c r="N154" s="297"/>
      <c r="O154" s="298"/>
      <c r="P154" s="323">
        <f>P152-N154+K154</f>
        <v>34770</v>
      </c>
      <c r="Q154" s="324"/>
      <c r="R154" s="48" t="s">
        <v>485</v>
      </c>
      <c r="S154" s="302" t="s">
        <v>397</v>
      </c>
      <c r="T154" s="303"/>
      <c r="U154" s="16"/>
    </row>
    <row r="155" spans="2:21" ht="18" thickBot="1" x14ac:dyDescent="0.6">
      <c r="B155" s="14"/>
      <c r="C155" s="15"/>
      <c r="D155" s="15"/>
      <c r="E155" s="15"/>
      <c r="F155" s="15"/>
      <c r="G155" s="15"/>
      <c r="H155" s="15"/>
      <c r="I155" s="15"/>
      <c r="J155" s="15"/>
      <c r="K155" s="15"/>
      <c r="L155" s="15"/>
      <c r="M155" s="15"/>
      <c r="N155" s="15"/>
      <c r="O155" s="15"/>
      <c r="P155" s="15"/>
      <c r="Q155" s="15"/>
      <c r="R155" s="15"/>
      <c r="S155" s="15"/>
      <c r="T155" s="15"/>
      <c r="U155" s="16"/>
    </row>
    <row r="156" spans="2:21" ht="23" thickBot="1" x14ac:dyDescent="0.6">
      <c r="B156" s="92" t="str">
        <f>'B③-1【営業部】予算仕訳'!B125</f>
        <v>6A</v>
      </c>
      <c r="C156" s="78">
        <f>'B③-1【営業部】予算仕訳'!C125</f>
        <v>44469</v>
      </c>
      <c r="D156" s="181">
        <f>'B③-1【営業部】予算仕訳'!O125</f>
        <v>199</v>
      </c>
      <c r="E156" s="182"/>
      <c r="F156" s="181" t="str">
        <f>'B③-1【営業部】予算仕訳'!P125</f>
        <v>仮勘定</v>
      </c>
      <c r="G156" s="194"/>
      <c r="H156" s="182"/>
      <c r="I156" s="181" t="str">
        <f>'B③-1【営業部】予算仕訳'!I125:J125</f>
        <v>営業部</v>
      </c>
      <c r="J156" s="182"/>
      <c r="K156" s="308">
        <f>'B③-1【営業部】予算仕訳'!K125:M125</f>
        <v>9120</v>
      </c>
      <c r="L156" s="309"/>
      <c r="M156" s="310"/>
      <c r="N156" s="297"/>
      <c r="O156" s="298"/>
      <c r="P156" s="323">
        <f>P154-N156+K156</f>
        <v>43890</v>
      </c>
      <c r="Q156" s="324"/>
      <c r="R156" s="48" t="s">
        <v>485</v>
      </c>
      <c r="S156" s="302" t="s">
        <v>398</v>
      </c>
      <c r="T156" s="303"/>
      <c r="U156" s="16"/>
    </row>
    <row r="157" spans="2:21" ht="18" thickBot="1" x14ac:dyDescent="0.6">
      <c r="B157" s="14"/>
      <c r="C157" s="15"/>
      <c r="D157" s="15"/>
      <c r="E157" s="15"/>
      <c r="F157" s="15"/>
      <c r="G157" s="15"/>
      <c r="H157" s="15"/>
      <c r="I157" s="15"/>
      <c r="J157" s="15"/>
      <c r="K157" s="15"/>
      <c r="L157" s="15"/>
      <c r="M157" s="15"/>
      <c r="N157" s="15"/>
      <c r="O157" s="15"/>
      <c r="P157" s="15"/>
      <c r="Q157" s="15"/>
      <c r="R157" s="15"/>
      <c r="S157" s="15"/>
      <c r="T157" s="15"/>
      <c r="U157" s="16"/>
    </row>
    <row r="158" spans="2:21" ht="23" thickBot="1" x14ac:dyDescent="0.6">
      <c r="B158" s="92" t="str">
        <f>'B③-1【営業部】予算仕訳'!B130</f>
        <v>7A</v>
      </c>
      <c r="C158" s="78">
        <f>'B③-1【営業部】予算仕訳'!C130</f>
        <v>44500</v>
      </c>
      <c r="D158" s="181">
        <f>'B③-1【営業部】予算仕訳'!O130</f>
        <v>199</v>
      </c>
      <c r="E158" s="182"/>
      <c r="F158" s="181" t="str">
        <f>'B③-1【営業部】予算仕訳'!P130</f>
        <v>仮勘定</v>
      </c>
      <c r="G158" s="194"/>
      <c r="H158" s="182"/>
      <c r="I158" s="181" t="str">
        <f>'B③-1【営業部】予算仕訳'!I130:J130</f>
        <v>営業部</v>
      </c>
      <c r="J158" s="182"/>
      <c r="K158" s="308">
        <f>'B③-1【営業部】予算仕訳'!K130:M130</f>
        <v>10032</v>
      </c>
      <c r="L158" s="309"/>
      <c r="M158" s="310"/>
      <c r="N158" s="297"/>
      <c r="O158" s="298"/>
      <c r="P158" s="323">
        <f>P156-N158+K158</f>
        <v>53922</v>
      </c>
      <c r="Q158" s="324"/>
      <c r="R158" s="48" t="s">
        <v>485</v>
      </c>
      <c r="S158" s="302" t="s">
        <v>399</v>
      </c>
      <c r="T158" s="303"/>
      <c r="U158" s="16"/>
    </row>
    <row r="159" spans="2:21" ht="18" thickBot="1" x14ac:dyDescent="0.6">
      <c r="B159" s="14"/>
      <c r="C159" s="15"/>
      <c r="D159" s="15"/>
      <c r="E159" s="15"/>
      <c r="F159" s="15"/>
      <c r="G159" s="15"/>
      <c r="H159" s="15"/>
      <c r="I159" s="15"/>
      <c r="J159" s="15"/>
      <c r="K159" s="15"/>
      <c r="L159" s="15"/>
      <c r="M159" s="15"/>
      <c r="N159" s="15"/>
      <c r="O159" s="15"/>
      <c r="P159" s="15"/>
      <c r="Q159" s="15"/>
      <c r="R159" s="15"/>
      <c r="S159" s="15"/>
      <c r="T159" s="15"/>
      <c r="U159" s="16"/>
    </row>
    <row r="160" spans="2:21" ht="23" thickBot="1" x14ac:dyDescent="0.6">
      <c r="B160" s="92" t="str">
        <f>'B③-1【営業部】予算仕訳'!B135</f>
        <v>8A</v>
      </c>
      <c r="C160" s="78">
        <f>'B③-1【営業部】予算仕訳'!C135</f>
        <v>44530</v>
      </c>
      <c r="D160" s="181">
        <f>'B③-1【営業部】予算仕訳'!O135</f>
        <v>199</v>
      </c>
      <c r="E160" s="182"/>
      <c r="F160" s="181" t="str">
        <f>'B③-1【営業部】予算仕訳'!P135</f>
        <v>仮勘定</v>
      </c>
      <c r="G160" s="194"/>
      <c r="H160" s="182"/>
      <c r="I160" s="181" t="str">
        <f>'B③-1【営業部】予算仕訳'!I135:J135</f>
        <v>営業部</v>
      </c>
      <c r="J160" s="182"/>
      <c r="K160" s="308">
        <f>'B③-1【営業部】予算仕訳'!K135:M135</f>
        <v>11001</v>
      </c>
      <c r="L160" s="309"/>
      <c r="M160" s="310"/>
      <c r="N160" s="297"/>
      <c r="O160" s="298"/>
      <c r="P160" s="323">
        <f>P158-N160+K160</f>
        <v>64923</v>
      </c>
      <c r="Q160" s="324"/>
      <c r="R160" s="48" t="s">
        <v>485</v>
      </c>
      <c r="S160" s="302" t="s">
        <v>400</v>
      </c>
      <c r="T160" s="303"/>
      <c r="U160" s="16"/>
    </row>
    <row r="161" spans="2:21" ht="18" thickBot="1" x14ac:dyDescent="0.6">
      <c r="B161" s="14"/>
      <c r="C161" s="15"/>
      <c r="D161" s="15"/>
      <c r="E161" s="15"/>
      <c r="F161" s="15"/>
      <c r="G161" s="15"/>
      <c r="H161" s="15"/>
      <c r="I161" s="15"/>
      <c r="J161" s="15"/>
      <c r="K161" s="15"/>
      <c r="L161" s="15"/>
      <c r="M161" s="15"/>
      <c r="N161" s="15"/>
      <c r="O161" s="15"/>
      <c r="P161" s="15"/>
      <c r="Q161" s="15"/>
      <c r="R161" s="15"/>
      <c r="S161" s="15"/>
      <c r="T161" s="15"/>
      <c r="U161" s="16"/>
    </row>
    <row r="162" spans="2:21" ht="23" thickBot="1" x14ac:dyDescent="0.6">
      <c r="B162" s="92" t="str">
        <f>'B③-1【営業部】予算仕訳'!B140</f>
        <v>9A</v>
      </c>
      <c r="C162" s="78">
        <f>'B③-1【営業部】予算仕訳'!C140</f>
        <v>44561</v>
      </c>
      <c r="D162" s="181">
        <f>'B③-1【営業部】予算仕訳'!O135</f>
        <v>199</v>
      </c>
      <c r="E162" s="182"/>
      <c r="F162" s="181" t="str">
        <f>'B③-1【営業部】予算仕訳'!P135</f>
        <v>仮勘定</v>
      </c>
      <c r="G162" s="194"/>
      <c r="H162" s="182"/>
      <c r="I162" s="181" t="str">
        <f>'B③-1【営業部】予算仕訳'!I140:J140</f>
        <v>営業部</v>
      </c>
      <c r="J162" s="182"/>
      <c r="K162" s="308">
        <f>'B③-1【営業部】予算仕訳'!K140:M140</f>
        <v>12084</v>
      </c>
      <c r="L162" s="309"/>
      <c r="M162" s="310"/>
      <c r="N162" s="297"/>
      <c r="O162" s="298"/>
      <c r="P162" s="323">
        <f>P160-N162+K162</f>
        <v>77007</v>
      </c>
      <c r="Q162" s="324"/>
      <c r="R162" s="48" t="s">
        <v>485</v>
      </c>
      <c r="S162" s="302" t="s">
        <v>401</v>
      </c>
      <c r="T162" s="303"/>
      <c r="U162" s="16"/>
    </row>
    <row r="163" spans="2:21" ht="18" thickBot="1" x14ac:dyDescent="0.6">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92" t="str">
        <f>'B③-1【営業部】予算仕訳'!B145</f>
        <v>10A</v>
      </c>
      <c r="C164" s="78">
        <f>'B③-1【営業部】予算仕訳'!C145</f>
        <v>44592</v>
      </c>
      <c r="D164" s="181">
        <f>'B③-1【営業部】予算仕訳'!O145</f>
        <v>199</v>
      </c>
      <c r="E164" s="182"/>
      <c r="F164" s="181" t="str">
        <f>'B③-1【営業部】予算仕訳'!P145</f>
        <v>仮勘定</v>
      </c>
      <c r="G164" s="194"/>
      <c r="H164" s="182"/>
      <c r="I164" s="181" t="str">
        <f>'B③-1【営業部】予算仕訳'!I145:J145</f>
        <v>営業部</v>
      </c>
      <c r="J164" s="182"/>
      <c r="K164" s="308">
        <f>'B③-1【営業部】予算仕訳'!K145:M145</f>
        <v>13281</v>
      </c>
      <c r="L164" s="309"/>
      <c r="M164" s="310"/>
      <c r="N164" s="297"/>
      <c r="O164" s="298"/>
      <c r="P164" s="323">
        <f>P162-N164+K164</f>
        <v>90288</v>
      </c>
      <c r="Q164" s="324"/>
      <c r="R164" s="48" t="s">
        <v>485</v>
      </c>
      <c r="S164" s="302" t="s">
        <v>402</v>
      </c>
      <c r="T164" s="303"/>
      <c r="U164" s="16"/>
    </row>
    <row r="165" spans="2:21" ht="18" thickBot="1" x14ac:dyDescent="0.6">
      <c r="B165" s="14"/>
      <c r="C165" s="15"/>
      <c r="D165" s="15"/>
      <c r="E165" s="15"/>
      <c r="F165" s="15"/>
      <c r="G165" s="15"/>
      <c r="H165" s="15"/>
      <c r="I165" s="15"/>
      <c r="J165" s="15"/>
      <c r="K165" s="15"/>
      <c r="L165" s="15"/>
      <c r="M165" s="15"/>
      <c r="N165" s="15"/>
      <c r="O165" s="15"/>
      <c r="P165" s="15"/>
      <c r="Q165" s="15"/>
      <c r="R165" s="15"/>
      <c r="S165" s="15"/>
      <c r="T165" s="15"/>
      <c r="U165" s="16"/>
    </row>
    <row r="166" spans="2:21" ht="23" thickBot="1" x14ac:dyDescent="0.6">
      <c r="B166" s="92" t="str">
        <f>'B③-1【営業部】予算仕訳'!B150</f>
        <v>11A</v>
      </c>
      <c r="C166" s="78">
        <f>'B③-1【営業部】予算仕訳'!C150</f>
        <v>44620</v>
      </c>
      <c r="D166" s="181">
        <f>'B③-1【営業部】予算仕訳'!O150</f>
        <v>199</v>
      </c>
      <c r="E166" s="182"/>
      <c r="F166" s="181" t="str">
        <f>'B③-1【営業部】予算仕訳'!P150</f>
        <v>仮勘定</v>
      </c>
      <c r="G166" s="194"/>
      <c r="H166" s="182"/>
      <c r="I166" s="181" t="str">
        <f>'B③-1【営業部】予算仕訳'!I150:J150</f>
        <v>営業部</v>
      </c>
      <c r="J166" s="182"/>
      <c r="K166" s="308">
        <f>'B③-1【営業部】予算仕訳'!K150:M150</f>
        <v>14592</v>
      </c>
      <c r="L166" s="309"/>
      <c r="M166" s="310"/>
      <c r="N166" s="297"/>
      <c r="O166" s="298"/>
      <c r="P166" s="323">
        <f>P164-N166+K166</f>
        <v>104880</v>
      </c>
      <c r="Q166" s="324"/>
      <c r="R166" s="48" t="s">
        <v>485</v>
      </c>
      <c r="S166" s="302" t="s">
        <v>403</v>
      </c>
      <c r="T166" s="303"/>
      <c r="U166" s="16"/>
    </row>
    <row r="167" spans="2:21" ht="18" thickBot="1" x14ac:dyDescent="0.6">
      <c r="B167" s="14"/>
      <c r="C167" s="15"/>
      <c r="D167" s="15"/>
      <c r="E167" s="15"/>
      <c r="F167" s="15"/>
      <c r="G167" s="15"/>
      <c r="H167" s="15"/>
      <c r="I167" s="15"/>
      <c r="J167" s="15"/>
      <c r="K167" s="15"/>
      <c r="L167" s="15"/>
      <c r="M167" s="15"/>
      <c r="N167" s="15"/>
      <c r="O167" s="15"/>
      <c r="P167" s="15"/>
      <c r="Q167" s="15"/>
      <c r="R167" s="15"/>
      <c r="S167" s="15"/>
      <c r="T167" s="15"/>
      <c r="U167" s="16"/>
    </row>
    <row r="168" spans="2:21" ht="23" thickBot="1" x14ac:dyDescent="0.6">
      <c r="B168" s="92" t="str">
        <f>'B③-1【営業部】予算仕訳'!B155</f>
        <v>12A</v>
      </c>
      <c r="C168" s="78">
        <f>'B③-1【営業部】予算仕訳'!C155</f>
        <v>44651</v>
      </c>
      <c r="D168" s="181">
        <f>'B③-1【営業部】予算仕訳'!O155</f>
        <v>199</v>
      </c>
      <c r="E168" s="182"/>
      <c r="F168" s="181" t="str">
        <f>'B③-1【営業部】予算仕訳'!P155</f>
        <v>仮勘定</v>
      </c>
      <c r="G168" s="194"/>
      <c r="H168" s="182"/>
      <c r="I168" s="181" t="str">
        <f>'B③-1【営業部】予算仕訳'!I155:J155</f>
        <v>営業部</v>
      </c>
      <c r="J168" s="182"/>
      <c r="K168" s="308">
        <f>'B③-1【営業部】予算仕訳'!K155:M155</f>
        <v>16017</v>
      </c>
      <c r="L168" s="309"/>
      <c r="M168" s="310"/>
      <c r="N168" s="297"/>
      <c r="O168" s="298"/>
      <c r="P168" s="323">
        <f>P166-N168+K168</f>
        <v>120897</v>
      </c>
      <c r="Q168" s="324"/>
      <c r="R168" s="48" t="s">
        <v>485</v>
      </c>
      <c r="S168" s="302" t="s">
        <v>404</v>
      </c>
      <c r="T168" s="303"/>
      <c r="U168" s="16"/>
    </row>
    <row r="169" spans="2:21" x14ac:dyDescent="0.55000000000000004">
      <c r="B169" s="14"/>
      <c r="C169" s="15"/>
      <c r="D169" s="15"/>
      <c r="E169" s="15"/>
      <c r="F169" s="15"/>
      <c r="G169" s="15"/>
      <c r="H169" s="15"/>
      <c r="I169" s="15"/>
      <c r="J169" s="15"/>
      <c r="K169" s="15"/>
      <c r="L169" s="15"/>
      <c r="M169" s="15"/>
      <c r="N169" s="15"/>
      <c r="O169" s="15"/>
      <c r="P169" s="15"/>
      <c r="Q169" s="15"/>
      <c r="R169" s="15"/>
      <c r="S169" s="15"/>
      <c r="T169" s="15"/>
      <c r="U169" s="16"/>
    </row>
    <row r="170" spans="2:21" ht="18" thickBot="1" x14ac:dyDescent="0.6">
      <c r="B170" s="14"/>
      <c r="C170" s="15"/>
      <c r="D170" s="15"/>
      <c r="E170" s="15"/>
      <c r="F170" s="15"/>
      <c r="G170" s="15"/>
      <c r="H170" s="15"/>
      <c r="I170" s="15"/>
      <c r="J170" s="15"/>
      <c r="K170" s="15"/>
      <c r="L170" s="15"/>
      <c r="M170" s="15"/>
      <c r="N170" s="15"/>
      <c r="O170" s="15"/>
      <c r="P170" s="15"/>
      <c r="Q170" s="15"/>
      <c r="R170" s="15"/>
      <c r="S170" s="15"/>
      <c r="T170" s="15"/>
      <c r="U170" s="16"/>
    </row>
    <row r="171" spans="2:21" ht="23" thickBot="1" x14ac:dyDescent="0.6">
      <c r="B171" s="265" t="s">
        <v>374</v>
      </c>
      <c r="C171" s="245"/>
      <c r="D171" s="245"/>
      <c r="E171" s="245"/>
      <c r="F171" s="245"/>
      <c r="G171" s="245"/>
      <c r="H171" s="245"/>
      <c r="I171" s="245"/>
      <c r="J171" s="245"/>
      <c r="K171" s="245"/>
      <c r="L171" s="245"/>
      <c r="M171" s="245"/>
      <c r="N171" s="245"/>
      <c r="O171" s="245"/>
      <c r="P171" s="245"/>
      <c r="Q171" s="245"/>
      <c r="R171" s="245"/>
      <c r="S171" s="245"/>
      <c r="T171" s="246"/>
      <c r="U171" s="16"/>
    </row>
    <row r="172" spans="2:21" ht="18" thickBot="1" x14ac:dyDescent="0.6">
      <c r="B172" s="14"/>
      <c r="C172" s="15"/>
      <c r="D172" s="15"/>
      <c r="E172" s="15"/>
      <c r="F172" s="15"/>
      <c r="G172" s="15"/>
      <c r="H172" s="15"/>
      <c r="I172" s="15"/>
      <c r="J172" s="15"/>
      <c r="K172" s="15"/>
      <c r="L172" s="15"/>
      <c r="M172" s="15"/>
      <c r="N172" s="15"/>
      <c r="O172" s="15"/>
      <c r="P172" s="15"/>
      <c r="Q172" s="15"/>
      <c r="R172" s="15"/>
      <c r="S172" s="15"/>
      <c r="T172" s="15"/>
      <c r="U172" s="16"/>
    </row>
    <row r="173" spans="2:21" ht="23" thickBot="1" x14ac:dyDescent="0.6">
      <c r="B173" s="266" t="s">
        <v>357</v>
      </c>
      <c r="C173" s="182"/>
      <c r="D173" s="15"/>
      <c r="E173" s="15"/>
      <c r="F173" s="181" t="s">
        <v>359</v>
      </c>
      <c r="G173" s="194"/>
      <c r="H173" s="194"/>
      <c r="I173" s="194"/>
      <c r="J173" s="182"/>
      <c r="K173" s="15"/>
      <c r="L173" s="15"/>
      <c r="M173" s="15"/>
      <c r="N173" s="15"/>
      <c r="O173" s="15"/>
      <c r="P173" s="15"/>
      <c r="Q173" s="15"/>
      <c r="R173" s="15"/>
      <c r="S173" s="15"/>
      <c r="T173" s="15"/>
      <c r="U173" s="16"/>
    </row>
    <row r="174" spans="2:21" ht="23" thickBot="1" x14ac:dyDescent="0.6">
      <c r="B174" s="266" t="s">
        <v>355</v>
      </c>
      <c r="C174" s="182"/>
      <c r="D174" s="79" t="s">
        <v>360</v>
      </c>
      <c r="E174" s="51">
        <f>B⓵_マスタ登録!K80</f>
        <v>509</v>
      </c>
      <c r="F174" s="189" t="str">
        <f>B⓵_マスタ登録!L80</f>
        <v>予定売上原価</v>
      </c>
      <c r="G174" s="205"/>
      <c r="H174" s="205"/>
      <c r="I174" s="205"/>
      <c r="J174" s="190"/>
      <c r="K174" s="43" t="s">
        <v>356</v>
      </c>
      <c r="L174" s="189" t="str">
        <f>B⓵_マスタ登録!K$60</f>
        <v>借</v>
      </c>
      <c r="M174" s="190"/>
      <c r="N174" s="15"/>
      <c r="O174" s="15"/>
      <c r="P174" s="15"/>
      <c r="Q174" s="15"/>
      <c r="R174" s="15"/>
      <c r="S174" s="15"/>
      <c r="T174" s="15"/>
      <c r="U174" s="16"/>
    </row>
    <row r="175" spans="2:21" ht="23" thickBot="1" x14ac:dyDescent="0.6">
      <c r="B175" s="266" t="s">
        <v>285</v>
      </c>
      <c r="C175" s="182"/>
      <c r="D175" s="48" t="s">
        <v>360</v>
      </c>
      <c r="E175" s="51" t="str">
        <f>B⓵_マスタ登録!E144</f>
        <v>①Ｄ</v>
      </c>
      <c r="F175" s="189" t="str">
        <f>B⓵_マスタ登録!F144</f>
        <v>調整組織</v>
      </c>
      <c r="G175" s="205"/>
      <c r="H175" s="205"/>
      <c r="I175" s="205"/>
      <c r="J175" s="190"/>
      <c r="K175" s="15"/>
      <c r="L175" s="15"/>
      <c r="M175" s="15"/>
      <c r="N175" s="15"/>
      <c r="O175" s="15"/>
      <c r="P175" s="15"/>
      <c r="Q175" s="15"/>
      <c r="R175" s="15"/>
      <c r="S175" s="15"/>
      <c r="T175" s="15"/>
      <c r="U175" s="16"/>
    </row>
    <row r="176" spans="2:21" ht="18" thickBot="1" x14ac:dyDescent="0.6">
      <c r="B176" s="14"/>
      <c r="C176" s="15"/>
      <c r="D176" s="15"/>
      <c r="E176" s="15"/>
      <c r="F176" s="15"/>
      <c r="G176" s="15"/>
      <c r="H176" s="15"/>
      <c r="I176" s="15"/>
      <c r="J176" s="15"/>
      <c r="K176" s="15"/>
      <c r="L176" s="15"/>
      <c r="M176" s="15"/>
      <c r="N176" s="15"/>
      <c r="O176" s="15"/>
      <c r="P176" s="15"/>
      <c r="Q176" s="15"/>
      <c r="R176" s="15"/>
      <c r="S176" s="15"/>
      <c r="T176" s="15"/>
      <c r="U176" s="16"/>
    </row>
    <row r="177" spans="2:21" ht="23" thickBot="1" x14ac:dyDescent="0.6">
      <c r="B177" s="311" t="s">
        <v>1</v>
      </c>
      <c r="C177" s="312" t="s">
        <v>312</v>
      </c>
      <c r="D177" s="313" t="s">
        <v>1</v>
      </c>
      <c r="E177" s="314"/>
      <c r="F177" s="313" t="s">
        <v>313</v>
      </c>
      <c r="G177" s="149"/>
      <c r="H177" s="314"/>
      <c r="I177" s="313" t="s">
        <v>285</v>
      </c>
      <c r="J177" s="314"/>
      <c r="K177" s="181" t="s">
        <v>349</v>
      </c>
      <c r="L177" s="194"/>
      <c r="M177" s="182"/>
      <c r="N177" s="181" t="s">
        <v>351</v>
      </c>
      <c r="O177" s="182"/>
      <c r="P177" s="181" t="s">
        <v>352</v>
      </c>
      <c r="Q177" s="182"/>
      <c r="R177" s="315" t="s">
        <v>353</v>
      </c>
      <c r="S177" s="304" t="s">
        <v>354</v>
      </c>
      <c r="T177" s="305"/>
      <c r="U177" s="16"/>
    </row>
    <row r="178" spans="2:21" ht="23" thickBot="1" x14ac:dyDescent="0.6">
      <c r="B178" s="286"/>
      <c r="C178" s="284"/>
      <c r="D178" s="247"/>
      <c r="E178" s="248"/>
      <c r="F178" s="247"/>
      <c r="G178" s="152"/>
      <c r="H178" s="248"/>
      <c r="I178" s="247"/>
      <c r="J178" s="248"/>
      <c r="K178" s="181" t="s">
        <v>350</v>
      </c>
      <c r="L178" s="194"/>
      <c r="M178" s="182"/>
      <c r="N178" s="181" t="s">
        <v>350</v>
      </c>
      <c r="O178" s="182"/>
      <c r="P178" s="181" t="s">
        <v>350</v>
      </c>
      <c r="Q178" s="182"/>
      <c r="R178" s="316"/>
      <c r="S178" s="306"/>
      <c r="T178" s="307"/>
      <c r="U178" s="16"/>
    </row>
    <row r="179" spans="2:21" ht="23" thickBot="1" x14ac:dyDescent="0.6">
      <c r="B179" s="92"/>
      <c r="C179" s="78">
        <v>44287</v>
      </c>
      <c r="D179" s="15"/>
      <c r="E179" s="15"/>
      <c r="F179" s="181" t="s">
        <v>361</v>
      </c>
      <c r="G179" s="194"/>
      <c r="H179" s="182"/>
      <c r="I179" s="15"/>
      <c r="J179" s="15"/>
      <c r="K179" s="122"/>
      <c r="L179" s="122"/>
      <c r="M179" s="15"/>
      <c r="N179" s="15"/>
      <c r="O179" s="15"/>
      <c r="P179" s="300"/>
      <c r="Q179" s="301"/>
      <c r="R179" s="15"/>
      <c r="S179" s="15"/>
      <c r="T179" s="15"/>
      <c r="U179" s="16"/>
    </row>
    <row r="180" spans="2:21" ht="18" thickBot="1" x14ac:dyDescent="0.6">
      <c r="B180" s="14"/>
      <c r="C180" s="15"/>
      <c r="D180" s="15"/>
      <c r="E180" s="15"/>
      <c r="F180" s="15"/>
      <c r="G180" s="15"/>
      <c r="H180" s="15"/>
      <c r="I180" s="15"/>
      <c r="J180" s="15"/>
      <c r="K180" s="122"/>
      <c r="L180" s="122"/>
      <c r="M180" s="15"/>
      <c r="N180" s="15"/>
      <c r="O180" s="15"/>
      <c r="P180" s="15"/>
      <c r="Q180" s="15"/>
      <c r="R180" s="15"/>
      <c r="S180" s="15"/>
      <c r="T180" s="15"/>
      <c r="U180" s="16"/>
    </row>
    <row r="181" spans="2:21" ht="23" thickBot="1" x14ac:dyDescent="0.6">
      <c r="B181" s="92" t="str">
        <f>'B③-1【営業部】予算仕訳'!B102</f>
        <v>1B</v>
      </c>
      <c r="C181" s="78">
        <f>'B③-1【営業部】予算仕訳'!C102</f>
        <v>44316</v>
      </c>
      <c r="D181" s="181">
        <f>'B③-1【営業部】予算仕訳'!O102</f>
        <v>199</v>
      </c>
      <c r="E181" s="182"/>
      <c r="F181" s="181" t="str">
        <f>'B③-1【営業部】予算仕訳'!P102</f>
        <v>仮勘定</v>
      </c>
      <c r="G181" s="194"/>
      <c r="H181" s="182"/>
      <c r="I181" s="181" t="str">
        <f>'B③-1【営業部】予算仕訳'!I102</f>
        <v>調整組織</v>
      </c>
      <c r="J181" s="182"/>
      <c r="K181" s="308">
        <f>'B③-1【営業部】予算仕訳'!K102:M102</f>
        <v>-5700</v>
      </c>
      <c r="L181" s="309"/>
      <c r="M181" s="310"/>
      <c r="N181" s="297"/>
      <c r="O181" s="298"/>
      <c r="P181" s="323">
        <f>P179-N181+K181</f>
        <v>-5700</v>
      </c>
      <c r="Q181" s="325"/>
      <c r="R181" s="48" t="s">
        <v>485</v>
      </c>
      <c r="S181" s="302" t="s">
        <v>393</v>
      </c>
      <c r="T181" s="303"/>
      <c r="U181" s="16"/>
    </row>
    <row r="182" spans="2:21" ht="18" thickBot="1" x14ac:dyDescent="0.6">
      <c r="B182" s="14"/>
      <c r="C182" s="15"/>
      <c r="D182" s="15"/>
      <c r="E182" s="15"/>
      <c r="F182" s="15"/>
      <c r="G182" s="15"/>
      <c r="H182" s="15"/>
      <c r="I182" s="15"/>
      <c r="J182" s="15"/>
      <c r="K182" s="15"/>
      <c r="L182" s="15"/>
      <c r="M182" s="15"/>
      <c r="N182" s="15"/>
      <c r="O182" s="15"/>
      <c r="P182" s="15"/>
      <c r="Q182" s="15"/>
      <c r="R182" s="15"/>
      <c r="S182" s="15"/>
      <c r="T182" s="15"/>
      <c r="U182" s="16"/>
    </row>
    <row r="183" spans="2:21" ht="23" thickBot="1" x14ac:dyDescent="0.6">
      <c r="B183" s="92" t="str">
        <f>'B③-1【営業部】予算仕訳'!B107</f>
        <v>２B</v>
      </c>
      <c r="C183" s="78">
        <f>'B③-1【営業部】予算仕訳'!C107</f>
        <v>44347</v>
      </c>
      <c r="D183" s="181">
        <f>'B③-1【営業部】予算仕訳'!O107</f>
        <v>199</v>
      </c>
      <c r="E183" s="182"/>
      <c r="F183" s="181" t="str">
        <f>'B③-1【営業部】予算仕訳'!P107</f>
        <v>仮勘定</v>
      </c>
      <c r="G183" s="194"/>
      <c r="H183" s="182"/>
      <c r="I183" s="181" t="str">
        <f>'B③-1【営業部】予算仕訳'!I107</f>
        <v>調整組織</v>
      </c>
      <c r="J183" s="182"/>
      <c r="K183" s="308">
        <f>'B③-1【営業部】予算仕訳'!K107:M107</f>
        <v>-6270</v>
      </c>
      <c r="L183" s="309"/>
      <c r="M183" s="310"/>
      <c r="N183" s="297"/>
      <c r="O183" s="298"/>
      <c r="P183" s="323">
        <f>P181-N183+K183</f>
        <v>-11970</v>
      </c>
      <c r="Q183" s="325"/>
      <c r="R183" s="48" t="s">
        <v>485</v>
      </c>
      <c r="S183" s="302" t="s">
        <v>394</v>
      </c>
      <c r="T183" s="303"/>
      <c r="U183" s="16"/>
    </row>
    <row r="184" spans="2:21" ht="18" thickBot="1" x14ac:dyDescent="0.6">
      <c r="B184" s="14"/>
      <c r="C184" s="15"/>
      <c r="D184" s="15"/>
      <c r="E184" s="15"/>
      <c r="F184" s="15"/>
      <c r="G184" s="15"/>
      <c r="H184" s="15"/>
      <c r="I184" s="15"/>
      <c r="J184" s="15"/>
      <c r="K184" s="15"/>
      <c r="L184" s="15"/>
      <c r="M184" s="15"/>
      <c r="N184" s="15"/>
      <c r="O184" s="15"/>
      <c r="P184" s="15"/>
      <c r="Q184" s="15"/>
      <c r="R184" s="15"/>
      <c r="S184" s="15"/>
      <c r="T184" s="15"/>
      <c r="U184" s="16"/>
    </row>
    <row r="185" spans="2:21" ht="23" thickBot="1" x14ac:dyDescent="0.6">
      <c r="B185" s="92" t="str">
        <f>'B③-1【営業部】予算仕訳'!B112</f>
        <v>3B</v>
      </c>
      <c r="C185" s="78">
        <f>'B③-1【営業部】予算仕訳'!C112</f>
        <v>44377</v>
      </c>
      <c r="D185" s="181">
        <f>'B③-1【営業部】予算仕訳'!O112</f>
        <v>199</v>
      </c>
      <c r="E185" s="182"/>
      <c r="F185" s="181" t="str">
        <f>'B③-1【営業部】予算仕訳'!P112</f>
        <v>仮勘定</v>
      </c>
      <c r="G185" s="194"/>
      <c r="H185" s="182"/>
      <c r="I185" s="181" t="str">
        <f>'B③-1【営業部】予算仕訳'!I112:J112</f>
        <v>調整組織</v>
      </c>
      <c r="J185" s="182"/>
      <c r="K185" s="308">
        <f>'B③-1【営業部】予算仕訳'!K112:M112</f>
        <v>-6897</v>
      </c>
      <c r="L185" s="309"/>
      <c r="M185" s="310"/>
      <c r="N185" s="297"/>
      <c r="O185" s="298"/>
      <c r="P185" s="323">
        <f>P183-N185+K185</f>
        <v>-18867</v>
      </c>
      <c r="Q185" s="325"/>
      <c r="R185" s="48" t="s">
        <v>485</v>
      </c>
      <c r="S185" s="302" t="s">
        <v>395</v>
      </c>
      <c r="T185" s="303"/>
      <c r="U185" s="16"/>
    </row>
    <row r="186" spans="2:21" ht="18" thickBot="1" x14ac:dyDescent="0.6">
      <c r="B186" s="14"/>
      <c r="C186" s="15"/>
      <c r="D186" s="15"/>
      <c r="E186" s="15"/>
      <c r="F186" s="15"/>
      <c r="G186" s="15"/>
      <c r="H186" s="15"/>
      <c r="I186" s="15"/>
      <c r="J186" s="15"/>
      <c r="K186" s="15"/>
      <c r="L186" s="15"/>
      <c r="M186" s="15"/>
      <c r="N186" s="15"/>
      <c r="O186" s="15"/>
      <c r="P186" s="15"/>
      <c r="Q186" s="15"/>
      <c r="R186" s="15"/>
      <c r="S186" s="15"/>
      <c r="T186" s="15"/>
      <c r="U186" s="16"/>
    </row>
    <row r="187" spans="2:21" ht="23" thickBot="1" x14ac:dyDescent="0.6">
      <c r="B187" s="92" t="str">
        <f>'B③-1【営業部】予算仕訳'!B117</f>
        <v>4B</v>
      </c>
      <c r="C187" s="78">
        <f>'B③-1【営業部】予算仕訳'!C117</f>
        <v>44408</v>
      </c>
      <c r="D187" s="181">
        <f>'B③-1【営業部】予算仕訳'!O115</f>
        <v>199</v>
      </c>
      <c r="E187" s="182"/>
      <c r="F187" s="181" t="str">
        <f>'B③-1【営業部】予算仕訳'!P115</f>
        <v>仮勘定</v>
      </c>
      <c r="G187" s="194"/>
      <c r="H187" s="182"/>
      <c r="I187" s="181" t="str">
        <f>'B③-1【営業部】予算仕訳'!I117:J117</f>
        <v>調整組織</v>
      </c>
      <c r="J187" s="182"/>
      <c r="K187" s="308">
        <f>'B③-1【営業部】予算仕訳'!K117:M117</f>
        <v>-7581</v>
      </c>
      <c r="L187" s="309"/>
      <c r="M187" s="310"/>
      <c r="N187" s="297"/>
      <c r="O187" s="298"/>
      <c r="P187" s="323">
        <f>P185-N187+K187</f>
        <v>-26448</v>
      </c>
      <c r="Q187" s="325"/>
      <c r="R187" s="48" t="s">
        <v>485</v>
      </c>
      <c r="S187" s="302" t="s">
        <v>396</v>
      </c>
      <c r="T187" s="303"/>
      <c r="U187" s="16"/>
    </row>
    <row r="188" spans="2:21" ht="18" thickBot="1" x14ac:dyDescent="0.6">
      <c r="B188" s="14"/>
      <c r="C188" s="15"/>
      <c r="D188" s="15"/>
      <c r="E188" s="15"/>
      <c r="F188" s="15"/>
      <c r="G188" s="15"/>
      <c r="H188" s="15"/>
      <c r="I188" s="15"/>
      <c r="J188" s="15"/>
      <c r="K188" s="15"/>
      <c r="L188" s="15"/>
      <c r="M188" s="15"/>
      <c r="N188" s="15"/>
      <c r="O188" s="15"/>
      <c r="P188" s="15"/>
      <c r="Q188" s="15"/>
      <c r="R188" s="15"/>
      <c r="S188" s="15"/>
      <c r="T188" s="15"/>
      <c r="U188" s="16"/>
    </row>
    <row r="189" spans="2:21" ht="23" thickBot="1" x14ac:dyDescent="0.6">
      <c r="B189" s="92" t="str">
        <f>'B③-1【営業部】予算仕訳'!B122</f>
        <v>5B</v>
      </c>
      <c r="C189" s="78">
        <f>'B③-1【営業部】予算仕訳'!C122</f>
        <v>44439</v>
      </c>
      <c r="D189" s="181">
        <f>'B③-1【営業部】予算仕訳'!O122</f>
        <v>199</v>
      </c>
      <c r="E189" s="182"/>
      <c r="F189" s="181" t="str">
        <f>'B③-1【営業部】予算仕訳'!P122</f>
        <v>仮勘定</v>
      </c>
      <c r="G189" s="194"/>
      <c r="H189" s="182"/>
      <c r="I189" s="181" t="str">
        <f>'B③-1【営業部】予算仕訳'!I122:J122</f>
        <v>調整組織</v>
      </c>
      <c r="J189" s="182"/>
      <c r="K189" s="308">
        <f>'B③-1【営業部】予算仕訳'!K122:M122</f>
        <v>-8322</v>
      </c>
      <c r="L189" s="309"/>
      <c r="M189" s="310"/>
      <c r="N189" s="297"/>
      <c r="O189" s="298"/>
      <c r="P189" s="323">
        <f>P187-N189+K189</f>
        <v>-34770</v>
      </c>
      <c r="Q189" s="325"/>
      <c r="R189" s="48" t="s">
        <v>485</v>
      </c>
      <c r="S189" s="302" t="s">
        <v>397</v>
      </c>
      <c r="T189" s="303"/>
      <c r="U189" s="16"/>
    </row>
    <row r="190" spans="2:21" ht="18" thickBot="1" x14ac:dyDescent="0.6">
      <c r="B190" s="14"/>
      <c r="C190" s="15"/>
      <c r="D190" s="15"/>
      <c r="E190" s="15"/>
      <c r="F190" s="15"/>
      <c r="G190" s="15"/>
      <c r="H190" s="15"/>
      <c r="I190" s="15"/>
      <c r="J190" s="15"/>
      <c r="K190" s="15"/>
      <c r="L190" s="15"/>
      <c r="M190" s="15"/>
      <c r="N190" s="15"/>
      <c r="O190" s="15"/>
      <c r="P190" s="15"/>
      <c r="Q190" s="15"/>
      <c r="R190" s="15"/>
      <c r="S190" s="15"/>
      <c r="T190" s="15"/>
      <c r="U190" s="16"/>
    </row>
    <row r="191" spans="2:21" ht="23" thickBot="1" x14ac:dyDescent="0.6">
      <c r="B191" s="92" t="str">
        <f>'B③-1【営業部】予算仕訳'!B127</f>
        <v>6B</v>
      </c>
      <c r="C191" s="78">
        <f>'B③-1【営業部】予算仕訳'!C127</f>
        <v>44469</v>
      </c>
      <c r="D191" s="181">
        <f>'B③-1【営業部】予算仕訳'!O127</f>
        <v>199</v>
      </c>
      <c r="E191" s="182"/>
      <c r="F191" s="181" t="str">
        <f>'B③-1【営業部】予算仕訳'!P127</f>
        <v>仮勘定</v>
      </c>
      <c r="G191" s="194"/>
      <c r="H191" s="182"/>
      <c r="I191" s="181" t="str">
        <f>'B③-1【営業部】予算仕訳'!I127:J127</f>
        <v>調整組織</v>
      </c>
      <c r="J191" s="182"/>
      <c r="K191" s="308">
        <f>'B③-1【営業部】予算仕訳'!K127:M127</f>
        <v>-9120</v>
      </c>
      <c r="L191" s="309"/>
      <c r="M191" s="310"/>
      <c r="N191" s="297"/>
      <c r="O191" s="298"/>
      <c r="P191" s="323">
        <f>P189-N191+K191</f>
        <v>-43890</v>
      </c>
      <c r="Q191" s="325"/>
      <c r="R191" s="48" t="s">
        <v>485</v>
      </c>
      <c r="S191" s="302" t="s">
        <v>398</v>
      </c>
      <c r="T191" s="303"/>
      <c r="U191" s="16"/>
    </row>
    <row r="192" spans="2:21" ht="18" thickBot="1" x14ac:dyDescent="0.6">
      <c r="B192" s="14"/>
      <c r="C192" s="15"/>
      <c r="D192" s="15"/>
      <c r="E192" s="15"/>
      <c r="F192" s="15"/>
      <c r="G192" s="15"/>
      <c r="H192" s="15"/>
      <c r="I192" s="15"/>
      <c r="J192" s="15"/>
      <c r="K192" s="15"/>
      <c r="L192" s="15"/>
      <c r="M192" s="15"/>
      <c r="N192" s="15"/>
      <c r="O192" s="15"/>
      <c r="P192" s="15"/>
      <c r="Q192" s="15"/>
      <c r="R192" s="15"/>
      <c r="S192" s="15"/>
      <c r="T192" s="15"/>
      <c r="U192" s="16"/>
    </row>
    <row r="193" spans="2:21" ht="23" thickBot="1" x14ac:dyDescent="0.6">
      <c r="B193" s="92" t="str">
        <f>'B③-1【営業部】予算仕訳'!B132</f>
        <v>7B</v>
      </c>
      <c r="C193" s="78">
        <f>'B③-1【営業部】予算仕訳'!C132</f>
        <v>44500</v>
      </c>
      <c r="D193" s="181">
        <f>'B③-1【営業部】予算仕訳'!O132</f>
        <v>199</v>
      </c>
      <c r="E193" s="182"/>
      <c r="F193" s="181" t="str">
        <f>'B③-1【営業部】予算仕訳'!P132</f>
        <v>仮勘定</v>
      </c>
      <c r="G193" s="194"/>
      <c r="H193" s="182"/>
      <c r="I193" s="181" t="str">
        <f>'B③-1【営業部】予算仕訳'!I137:J137</f>
        <v>調整組織</v>
      </c>
      <c r="J193" s="182"/>
      <c r="K193" s="308">
        <f>'B③-1【営業部】予算仕訳'!K132:M132</f>
        <v>-10032</v>
      </c>
      <c r="L193" s="309"/>
      <c r="M193" s="310"/>
      <c r="N193" s="297"/>
      <c r="O193" s="298"/>
      <c r="P193" s="323">
        <f>P191-N193+K193</f>
        <v>-53922</v>
      </c>
      <c r="Q193" s="325"/>
      <c r="R193" s="48" t="s">
        <v>485</v>
      </c>
      <c r="S193" s="302" t="s">
        <v>399</v>
      </c>
      <c r="T193" s="303"/>
      <c r="U193" s="16"/>
    </row>
    <row r="194" spans="2:21" ht="18" thickBot="1" x14ac:dyDescent="0.6">
      <c r="B194" s="14"/>
      <c r="C194" s="15"/>
      <c r="D194" s="15"/>
      <c r="E194" s="15"/>
      <c r="F194" s="15"/>
      <c r="G194" s="15"/>
      <c r="H194" s="15"/>
      <c r="I194" s="15"/>
      <c r="J194" s="15"/>
      <c r="K194" s="15"/>
      <c r="L194" s="15"/>
      <c r="M194" s="15"/>
      <c r="N194" s="15"/>
      <c r="O194" s="15"/>
      <c r="P194" s="15"/>
      <c r="Q194" s="15"/>
      <c r="R194" s="15"/>
      <c r="S194" s="15"/>
      <c r="T194" s="15"/>
      <c r="U194" s="16"/>
    </row>
    <row r="195" spans="2:21" ht="23" thickBot="1" x14ac:dyDescent="0.6">
      <c r="B195" s="92" t="str">
        <f>'B③-1【営業部】予算仕訳'!B137</f>
        <v>8B</v>
      </c>
      <c r="C195" s="78">
        <f>'B③-1【営業部】予算仕訳'!C137</f>
        <v>44530</v>
      </c>
      <c r="D195" s="181">
        <f>'B③-1【営業部】予算仕訳'!O137</f>
        <v>199</v>
      </c>
      <c r="E195" s="182"/>
      <c r="F195" s="181" t="str">
        <f>'B③-1【営業部】予算仕訳'!P137</f>
        <v>仮勘定</v>
      </c>
      <c r="G195" s="194"/>
      <c r="H195" s="182"/>
      <c r="I195" s="181" t="str">
        <f>'B③-1【営業部】予算仕訳'!I137:J137</f>
        <v>調整組織</v>
      </c>
      <c r="J195" s="182"/>
      <c r="K195" s="308">
        <f>'B③-1【営業部】予算仕訳'!K137:M137</f>
        <v>-11001</v>
      </c>
      <c r="L195" s="309"/>
      <c r="M195" s="310"/>
      <c r="N195" s="297"/>
      <c r="O195" s="298"/>
      <c r="P195" s="323">
        <f>P193-N195+K195</f>
        <v>-64923</v>
      </c>
      <c r="Q195" s="325"/>
      <c r="R195" s="48" t="s">
        <v>485</v>
      </c>
      <c r="S195" s="302" t="s">
        <v>400</v>
      </c>
      <c r="T195" s="303"/>
      <c r="U195" s="16"/>
    </row>
    <row r="196" spans="2:21" ht="18" thickBot="1" x14ac:dyDescent="0.6">
      <c r="B196" s="14"/>
      <c r="C196" s="15"/>
      <c r="D196" s="15"/>
      <c r="E196" s="15"/>
      <c r="F196" s="15"/>
      <c r="G196" s="15"/>
      <c r="H196" s="15"/>
      <c r="I196" s="15"/>
      <c r="J196" s="15"/>
      <c r="K196" s="15"/>
      <c r="L196" s="15"/>
      <c r="M196" s="15"/>
      <c r="N196" s="15"/>
      <c r="O196" s="15"/>
      <c r="P196" s="15"/>
      <c r="Q196" s="15"/>
      <c r="R196" s="15"/>
      <c r="S196" s="15"/>
      <c r="T196" s="15"/>
      <c r="U196" s="16"/>
    </row>
    <row r="197" spans="2:21" ht="23" thickBot="1" x14ac:dyDescent="0.6">
      <c r="B197" s="92" t="str">
        <f>'B③-1【営業部】予算仕訳'!B142</f>
        <v>9B</v>
      </c>
      <c r="C197" s="78">
        <f>'B③-1【営業部】予算仕訳'!C142</f>
        <v>44561</v>
      </c>
      <c r="D197" s="181">
        <f>'B③-1【営業部】予算仕訳'!O142</f>
        <v>199</v>
      </c>
      <c r="E197" s="182"/>
      <c r="F197" s="181" t="str">
        <f>'B③-1【営業部】予算仕訳'!P142</f>
        <v>仮勘定</v>
      </c>
      <c r="G197" s="194"/>
      <c r="H197" s="182"/>
      <c r="I197" s="181" t="str">
        <f>'B③-1【営業部】予算仕訳'!I142:J142</f>
        <v>調整組織</v>
      </c>
      <c r="J197" s="182"/>
      <c r="K197" s="308">
        <f>'B③-1【営業部】予算仕訳'!K142:M142</f>
        <v>-12084</v>
      </c>
      <c r="L197" s="309"/>
      <c r="M197" s="310"/>
      <c r="N197" s="297"/>
      <c r="O197" s="298"/>
      <c r="P197" s="323">
        <f>P195-N197+K197</f>
        <v>-77007</v>
      </c>
      <c r="Q197" s="325"/>
      <c r="R197" s="48" t="s">
        <v>485</v>
      </c>
      <c r="S197" s="302" t="s">
        <v>401</v>
      </c>
      <c r="T197" s="303"/>
      <c r="U197" s="16"/>
    </row>
    <row r="198" spans="2:21" ht="18" thickBot="1" x14ac:dyDescent="0.6">
      <c r="B198" s="14"/>
      <c r="C198" s="15"/>
      <c r="D198" s="15"/>
      <c r="E198" s="15"/>
      <c r="F198" s="15"/>
      <c r="G198" s="15"/>
      <c r="H198" s="15"/>
      <c r="I198" s="15"/>
      <c r="J198" s="15"/>
      <c r="K198" s="15"/>
      <c r="L198" s="15"/>
      <c r="M198" s="15"/>
      <c r="N198" s="15"/>
      <c r="O198" s="15"/>
      <c r="P198" s="15"/>
      <c r="Q198" s="15"/>
      <c r="R198" s="15"/>
      <c r="S198" s="15"/>
      <c r="T198" s="15"/>
      <c r="U198" s="16"/>
    </row>
    <row r="199" spans="2:21" ht="23" thickBot="1" x14ac:dyDescent="0.6">
      <c r="B199" s="92" t="str">
        <f>'B③-1【営業部】予算仕訳'!B147</f>
        <v>10B</v>
      </c>
      <c r="C199" s="78">
        <f>'B③-1【営業部】予算仕訳'!C147</f>
        <v>44592</v>
      </c>
      <c r="D199" s="181">
        <f>'B③-1【営業部】予算仕訳'!O147</f>
        <v>199</v>
      </c>
      <c r="E199" s="182"/>
      <c r="F199" s="181" t="str">
        <f>'B③-1【営業部】予算仕訳'!P132</f>
        <v>仮勘定</v>
      </c>
      <c r="G199" s="194"/>
      <c r="H199" s="182"/>
      <c r="I199" s="181" t="str">
        <f>'B③-1【営業部】予算仕訳'!I132:J132</f>
        <v>調整組織</v>
      </c>
      <c r="J199" s="182"/>
      <c r="K199" s="308">
        <f>'B③-1【営業部】予算仕訳'!K147:M147</f>
        <v>-13281</v>
      </c>
      <c r="L199" s="309"/>
      <c r="M199" s="310"/>
      <c r="N199" s="297"/>
      <c r="O199" s="298"/>
      <c r="P199" s="323">
        <f>P197-N199+K199</f>
        <v>-90288</v>
      </c>
      <c r="Q199" s="325"/>
      <c r="R199" s="48" t="s">
        <v>485</v>
      </c>
      <c r="S199" s="302" t="s">
        <v>402</v>
      </c>
      <c r="T199" s="303"/>
      <c r="U199" s="16"/>
    </row>
    <row r="200" spans="2:21" ht="18" thickBot="1" x14ac:dyDescent="0.6">
      <c r="B200" s="14"/>
      <c r="C200" s="15"/>
      <c r="D200" s="15"/>
      <c r="E200" s="15"/>
      <c r="F200" s="15"/>
      <c r="G200" s="15"/>
      <c r="H200" s="15"/>
      <c r="I200" s="15"/>
      <c r="J200" s="15"/>
      <c r="K200" s="15"/>
      <c r="L200" s="15"/>
      <c r="M200" s="15"/>
      <c r="N200" s="15"/>
      <c r="O200" s="15"/>
      <c r="P200" s="15"/>
      <c r="Q200" s="15"/>
      <c r="R200" s="15"/>
      <c r="S200" s="15"/>
      <c r="T200" s="15"/>
      <c r="U200" s="16"/>
    </row>
    <row r="201" spans="2:21" ht="23" thickBot="1" x14ac:dyDescent="0.6">
      <c r="B201" s="123" t="str">
        <f>'B③-1【営業部】予算仕訳'!B152</f>
        <v>11B</v>
      </c>
      <c r="C201" s="78">
        <f>'B③-1【営業部】予算仕訳'!C152</f>
        <v>44620</v>
      </c>
      <c r="D201" s="181">
        <f>'B③-1【営業部】予算仕訳'!O152</f>
        <v>199</v>
      </c>
      <c r="E201" s="182"/>
      <c r="F201" s="181" t="str">
        <f>'B③-1【営業部】予算仕訳'!P152</f>
        <v>仮勘定</v>
      </c>
      <c r="G201" s="194"/>
      <c r="H201" s="182"/>
      <c r="I201" s="181" t="str">
        <f>'B③-1【営業部】予算仕訳'!I152:J152</f>
        <v>調整組織</v>
      </c>
      <c r="J201" s="182"/>
      <c r="K201" s="308">
        <f>'B③-1【営業部】予算仕訳'!K152:M152</f>
        <v>-14592</v>
      </c>
      <c r="L201" s="309"/>
      <c r="M201" s="310"/>
      <c r="N201" s="297"/>
      <c r="O201" s="298"/>
      <c r="P201" s="323">
        <f>P199-N201+K201</f>
        <v>-104880</v>
      </c>
      <c r="Q201" s="325"/>
      <c r="R201" s="48" t="s">
        <v>485</v>
      </c>
      <c r="S201" s="302" t="s">
        <v>403</v>
      </c>
      <c r="T201" s="303"/>
      <c r="U201" s="16"/>
    </row>
    <row r="202" spans="2:21" ht="18" thickBot="1" x14ac:dyDescent="0.6">
      <c r="B202" s="14"/>
      <c r="C202" s="15"/>
      <c r="D202" s="15"/>
      <c r="E202" s="15"/>
      <c r="F202" s="15"/>
      <c r="G202" s="15"/>
      <c r="H202" s="15"/>
      <c r="I202" s="15"/>
      <c r="J202" s="15"/>
      <c r="K202" s="15"/>
      <c r="L202" s="15"/>
      <c r="M202" s="15"/>
      <c r="N202" s="15"/>
      <c r="O202" s="15"/>
      <c r="P202" s="15"/>
      <c r="Q202" s="15"/>
      <c r="R202" s="15"/>
      <c r="S202" s="15"/>
      <c r="T202" s="15"/>
      <c r="U202" s="16"/>
    </row>
    <row r="203" spans="2:21" ht="23" thickBot="1" x14ac:dyDescent="0.6">
      <c r="B203" s="92" t="str">
        <f>'B③-1【営業部】予算仕訳'!B157</f>
        <v>12B</v>
      </c>
      <c r="C203" s="78">
        <f>'B③-1【営業部】予算仕訳'!C157</f>
        <v>44651</v>
      </c>
      <c r="D203" s="181">
        <f>'B③-1【営業部】予算仕訳'!O157</f>
        <v>199</v>
      </c>
      <c r="E203" s="182"/>
      <c r="F203" s="181" t="str">
        <f>'B③-1【営業部】予算仕訳'!P157</f>
        <v>仮勘定</v>
      </c>
      <c r="G203" s="194"/>
      <c r="H203" s="182"/>
      <c r="I203" s="181" t="str">
        <f>'B③-1【営業部】予算仕訳'!I157:J157</f>
        <v>調整組織</v>
      </c>
      <c r="J203" s="182"/>
      <c r="K203" s="308">
        <f>'B③-1【営業部】予算仕訳'!K157:M157</f>
        <v>-16017</v>
      </c>
      <c r="L203" s="309"/>
      <c r="M203" s="310"/>
      <c r="N203" s="297"/>
      <c r="O203" s="298"/>
      <c r="P203" s="323">
        <f>P201-N203+K203</f>
        <v>-120897</v>
      </c>
      <c r="Q203" s="325"/>
      <c r="R203" s="48" t="s">
        <v>485</v>
      </c>
      <c r="S203" s="302" t="s">
        <v>404</v>
      </c>
      <c r="T203" s="303"/>
      <c r="U203" s="16"/>
    </row>
    <row r="204" spans="2:21" x14ac:dyDescent="0.55000000000000004">
      <c r="B204" s="14"/>
      <c r="C204" s="15"/>
      <c r="D204" s="15"/>
      <c r="E204" s="15"/>
      <c r="F204" s="15"/>
      <c r="G204" s="15"/>
      <c r="H204" s="15"/>
      <c r="I204" s="15"/>
      <c r="J204" s="15"/>
      <c r="K204" s="15"/>
      <c r="L204" s="15"/>
      <c r="M204" s="15"/>
      <c r="N204" s="15"/>
      <c r="O204" s="15"/>
      <c r="P204" s="15"/>
      <c r="Q204" s="15"/>
      <c r="R204" s="15"/>
      <c r="S204" s="15"/>
      <c r="T204" s="15"/>
      <c r="U204" s="16"/>
    </row>
    <row r="205" spans="2:21" ht="18" thickBot="1" x14ac:dyDescent="0.6">
      <c r="B205" s="14"/>
      <c r="C205" s="15"/>
      <c r="D205" s="15"/>
      <c r="E205" s="15"/>
      <c r="F205" s="15"/>
      <c r="G205" s="15"/>
      <c r="H205" s="15"/>
      <c r="I205" s="15"/>
      <c r="J205" s="15"/>
      <c r="K205" s="15"/>
      <c r="L205" s="15"/>
      <c r="M205" s="15"/>
      <c r="N205" s="15"/>
      <c r="O205" s="15"/>
      <c r="P205" s="15"/>
      <c r="Q205" s="15"/>
      <c r="R205" s="15"/>
      <c r="S205" s="15"/>
      <c r="T205" s="15"/>
      <c r="U205" s="16"/>
    </row>
    <row r="206" spans="2:21" ht="23" thickBot="1" x14ac:dyDescent="0.6">
      <c r="B206" s="265" t="s">
        <v>348</v>
      </c>
      <c r="C206" s="245"/>
      <c r="D206" s="245"/>
      <c r="E206" s="245"/>
      <c r="F206" s="245"/>
      <c r="G206" s="245"/>
      <c r="H206" s="245"/>
      <c r="I206" s="245"/>
      <c r="J206" s="245"/>
      <c r="K206" s="245"/>
      <c r="L206" s="245"/>
      <c r="M206" s="245"/>
      <c r="N206" s="245"/>
      <c r="O206" s="245"/>
      <c r="P206" s="245"/>
      <c r="Q206" s="245"/>
      <c r="R206" s="245"/>
      <c r="S206" s="245"/>
      <c r="T206" s="246"/>
      <c r="U206" s="16"/>
    </row>
    <row r="207" spans="2:21" ht="18" thickBot="1" x14ac:dyDescent="0.6">
      <c r="B207" s="14"/>
      <c r="C207" s="15"/>
      <c r="D207" s="15"/>
      <c r="E207" s="15"/>
      <c r="F207" s="15"/>
      <c r="G207" s="15"/>
      <c r="H207" s="15"/>
      <c r="I207" s="15"/>
      <c r="J207" s="15"/>
      <c r="K207" s="15"/>
      <c r="L207" s="15"/>
      <c r="M207" s="15"/>
      <c r="N207" s="15"/>
      <c r="O207" s="15"/>
      <c r="P207" s="15"/>
      <c r="Q207" s="15"/>
      <c r="R207" s="15"/>
      <c r="S207" s="15"/>
      <c r="T207" s="15"/>
      <c r="U207" s="16"/>
    </row>
    <row r="208" spans="2:21" ht="23" thickBot="1" x14ac:dyDescent="0.6">
      <c r="B208" s="266" t="s">
        <v>357</v>
      </c>
      <c r="C208" s="182"/>
      <c r="D208" s="15"/>
      <c r="E208" s="15"/>
      <c r="F208" s="181" t="s">
        <v>359</v>
      </c>
      <c r="G208" s="194"/>
      <c r="H208" s="194"/>
      <c r="I208" s="194"/>
      <c r="J208" s="182"/>
      <c r="K208" s="15"/>
      <c r="L208" s="15"/>
      <c r="M208" s="15"/>
      <c r="N208" s="15"/>
      <c r="O208" s="15"/>
      <c r="P208" s="15"/>
      <c r="Q208" s="15"/>
      <c r="R208" s="15"/>
      <c r="S208" s="15"/>
      <c r="T208" s="15"/>
      <c r="U208" s="16"/>
    </row>
    <row r="209" spans="2:21" ht="23" thickBot="1" x14ac:dyDescent="0.6">
      <c r="B209" s="266" t="s">
        <v>355</v>
      </c>
      <c r="C209" s="182"/>
      <c r="D209" s="79" t="s">
        <v>360</v>
      </c>
      <c r="E209" s="51">
        <f>B⓵_マスタ登録!J76</f>
        <v>512</v>
      </c>
      <c r="F209" s="189" t="str">
        <f>B⓵_マスタ登録!K76</f>
        <v>販促費（変動費）</v>
      </c>
      <c r="G209" s="205"/>
      <c r="H209" s="205"/>
      <c r="I209" s="205"/>
      <c r="J209" s="190"/>
      <c r="K209" s="43" t="s">
        <v>356</v>
      </c>
      <c r="L209" s="189" t="str">
        <f>B⓵_マスタ登録!N76</f>
        <v>借</v>
      </c>
      <c r="M209" s="190"/>
      <c r="N209" s="15"/>
      <c r="O209" s="15"/>
      <c r="P209" s="15"/>
      <c r="Q209" s="15"/>
      <c r="R209" s="15"/>
      <c r="S209" s="15"/>
      <c r="T209" s="15"/>
      <c r="U209" s="16"/>
    </row>
    <row r="210" spans="2:21" ht="23" thickBot="1" x14ac:dyDescent="0.6">
      <c r="B210" s="266" t="s">
        <v>285</v>
      </c>
      <c r="C210" s="182"/>
      <c r="D210" s="48" t="s">
        <v>360</v>
      </c>
      <c r="E210" s="51" t="str">
        <f>B⓵_マスタ登録!E$141</f>
        <v>①A</v>
      </c>
      <c r="F210" s="189" t="str">
        <f>B⓵_マスタ登録!F$141</f>
        <v>営業部</v>
      </c>
      <c r="G210" s="205"/>
      <c r="H210" s="205"/>
      <c r="I210" s="205"/>
      <c r="J210" s="190"/>
      <c r="K210" s="15"/>
      <c r="L210" s="15"/>
      <c r="M210" s="15"/>
      <c r="N210" s="15"/>
      <c r="O210" s="15"/>
      <c r="P210" s="15"/>
      <c r="Q210" s="15"/>
      <c r="R210" s="15"/>
      <c r="S210" s="15"/>
      <c r="T210" s="15"/>
      <c r="U210" s="16"/>
    </row>
    <row r="211" spans="2:21" ht="18" thickBot="1" x14ac:dyDescent="0.6">
      <c r="B211" s="14"/>
      <c r="C211" s="15"/>
      <c r="D211" s="15"/>
      <c r="E211" s="15"/>
      <c r="F211" s="15"/>
      <c r="G211" s="15"/>
      <c r="H211" s="15"/>
      <c r="I211" s="15"/>
      <c r="J211" s="15"/>
      <c r="K211" s="15"/>
      <c r="L211" s="15"/>
      <c r="M211" s="15"/>
      <c r="N211" s="15"/>
      <c r="O211" s="15"/>
      <c r="P211" s="15"/>
      <c r="Q211" s="15"/>
      <c r="R211" s="15"/>
      <c r="S211" s="15"/>
      <c r="T211" s="15"/>
      <c r="U211" s="16"/>
    </row>
    <row r="212" spans="2:21" ht="23" thickBot="1" x14ac:dyDescent="0.6">
      <c r="B212" s="311" t="s">
        <v>1</v>
      </c>
      <c r="C212" s="312" t="s">
        <v>312</v>
      </c>
      <c r="D212" s="313" t="s">
        <v>1</v>
      </c>
      <c r="E212" s="314"/>
      <c r="F212" s="313" t="s">
        <v>313</v>
      </c>
      <c r="G212" s="149"/>
      <c r="H212" s="314"/>
      <c r="I212" s="313" t="s">
        <v>285</v>
      </c>
      <c r="J212" s="314"/>
      <c r="K212" s="181" t="s">
        <v>349</v>
      </c>
      <c r="L212" s="194"/>
      <c r="M212" s="182"/>
      <c r="N212" s="181" t="s">
        <v>351</v>
      </c>
      <c r="O212" s="182"/>
      <c r="P212" s="181" t="s">
        <v>352</v>
      </c>
      <c r="Q212" s="182"/>
      <c r="R212" s="315" t="s">
        <v>353</v>
      </c>
      <c r="S212" s="304" t="s">
        <v>354</v>
      </c>
      <c r="T212" s="305"/>
      <c r="U212" s="16"/>
    </row>
    <row r="213" spans="2:21" ht="23" thickBot="1" x14ac:dyDescent="0.6">
      <c r="B213" s="286"/>
      <c r="C213" s="284"/>
      <c r="D213" s="247"/>
      <c r="E213" s="248"/>
      <c r="F213" s="247"/>
      <c r="G213" s="152"/>
      <c r="H213" s="248"/>
      <c r="I213" s="247"/>
      <c r="J213" s="248"/>
      <c r="K213" s="181" t="s">
        <v>350</v>
      </c>
      <c r="L213" s="194"/>
      <c r="M213" s="182"/>
      <c r="N213" s="181" t="s">
        <v>350</v>
      </c>
      <c r="O213" s="182"/>
      <c r="P213" s="181" t="s">
        <v>350</v>
      </c>
      <c r="Q213" s="182"/>
      <c r="R213" s="316"/>
      <c r="S213" s="306"/>
      <c r="T213" s="307"/>
      <c r="U213" s="16"/>
    </row>
    <row r="214" spans="2:21" ht="23" thickBot="1" x14ac:dyDescent="0.6">
      <c r="B214" s="92"/>
      <c r="C214" s="78">
        <v>44287</v>
      </c>
      <c r="D214" s="15"/>
      <c r="E214" s="15"/>
      <c r="F214" s="181" t="s">
        <v>361</v>
      </c>
      <c r="G214" s="194"/>
      <c r="H214" s="182"/>
      <c r="I214" s="15"/>
      <c r="J214" s="15"/>
      <c r="K214" s="122"/>
      <c r="L214" s="122"/>
      <c r="M214" s="15"/>
      <c r="N214" s="15"/>
      <c r="O214" s="15"/>
      <c r="P214" s="300"/>
      <c r="Q214" s="301"/>
      <c r="R214" s="15"/>
      <c r="S214" s="15"/>
      <c r="T214" s="15"/>
      <c r="U214" s="16"/>
    </row>
    <row r="215" spans="2:21" ht="18" thickBot="1" x14ac:dyDescent="0.6">
      <c r="B215" s="14"/>
      <c r="C215" s="15"/>
      <c r="D215" s="15"/>
      <c r="E215" s="15"/>
      <c r="F215" s="15"/>
      <c r="G215" s="15"/>
      <c r="H215" s="15"/>
      <c r="I215" s="15"/>
      <c r="J215" s="15"/>
      <c r="K215" s="122"/>
      <c r="L215" s="122"/>
      <c r="M215" s="15"/>
      <c r="N215" s="15"/>
      <c r="O215" s="15"/>
      <c r="P215" s="15"/>
      <c r="Q215" s="15"/>
      <c r="R215" s="15"/>
      <c r="S215" s="15"/>
      <c r="T215" s="15"/>
      <c r="U215" s="16"/>
    </row>
    <row r="216" spans="2:21" ht="23" thickBot="1" x14ac:dyDescent="0.6">
      <c r="B216" s="92" t="str">
        <f>'B③-1【営業部】予算仕訳'!B165</f>
        <v>1A</v>
      </c>
      <c r="C216" s="78">
        <f>'B③-1【営業部】予算仕訳'!C165</f>
        <v>44316</v>
      </c>
      <c r="D216" s="181">
        <f>'B③-1【営業部】予算仕訳'!O165</f>
        <v>199</v>
      </c>
      <c r="E216" s="182"/>
      <c r="F216" s="181" t="str">
        <f>'B③-1【営業部】予算仕訳'!P165</f>
        <v>仮勘定</v>
      </c>
      <c r="G216" s="194"/>
      <c r="H216" s="182"/>
      <c r="I216" s="181" t="str">
        <f>B⓵_マスタ登録!$F$141</f>
        <v>営業部</v>
      </c>
      <c r="J216" s="182"/>
      <c r="K216" s="308">
        <f>'B③-1【営業部】予算仕訳'!K165:M165</f>
        <v>950</v>
      </c>
      <c r="L216" s="309"/>
      <c r="M216" s="310"/>
      <c r="N216" s="297"/>
      <c r="O216" s="298"/>
      <c r="P216" s="323">
        <f>P214-N216+K216</f>
        <v>950</v>
      </c>
      <c r="Q216" s="325"/>
      <c r="R216" s="48" t="s">
        <v>485</v>
      </c>
      <c r="S216" s="302" t="s">
        <v>405</v>
      </c>
      <c r="T216" s="303"/>
      <c r="U216" s="16"/>
    </row>
    <row r="217" spans="2:21" ht="18" thickBot="1" x14ac:dyDescent="0.6">
      <c r="B217" s="14"/>
      <c r="C217" s="15"/>
      <c r="D217" s="15"/>
      <c r="E217" s="15"/>
      <c r="F217" s="15"/>
      <c r="G217" s="15"/>
      <c r="H217" s="15"/>
      <c r="I217" s="15"/>
      <c r="J217" s="15"/>
      <c r="K217" s="15"/>
      <c r="L217" s="15"/>
      <c r="M217" s="15"/>
      <c r="N217" s="15"/>
      <c r="O217" s="15"/>
      <c r="P217" s="15"/>
      <c r="Q217" s="15"/>
      <c r="R217" s="15"/>
      <c r="S217" s="15"/>
      <c r="T217" s="15"/>
      <c r="U217" s="16"/>
    </row>
    <row r="218" spans="2:21" ht="23" thickBot="1" x14ac:dyDescent="0.6">
      <c r="B218" s="92" t="str">
        <f>'B③-1【営業部】予算仕訳'!B168</f>
        <v>２A</v>
      </c>
      <c r="C218" s="78">
        <f>'B③-1【営業部】予算仕訳'!C168</f>
        <v>44347</v>
      </c>
      <c r="D218" s="181">
        <f>'B③-1【営業部】予算仕訳'!O168</f>
        <v>199</v>
      </c>
      <c r="E218" s="182"/>
      <c r="F218" s="181" t="str">
        <f>'B③-1【営業部】予算仕訳'!P168</f>
        <v>仮勘定</v>
      </c>
      <c r="G218" s="194"/>
      <c r="H218" s="182"/>
      <c r="I218" s="181" t="str">
        <f>'B③-1【営業部】予算仕訳'!I168:J168</f>
        <v>営業部</v>
      </c>
      <c r="J218" s="182"/>
      <c r="K218" s="308">
        <f>'B③-1【営業部】予算仕訳'!K168:M168</f>
        <v>1045</v>
      </c>
      <c r="L218" s="309"/>
      <c r="M218" s="310"/>
      <c r="N218" s="297"/>
      <c r="O218" s="298"/>
      <c r="P218" s="323">
        <f>P216-N218+K218</f>
        <v>1995</v>
      </c>
      <c r="Q218" s="325"/>
      <c r="R218" s="48" t="s">
        <v>485</v>
      </c>
      <c r="S218" s="302" t="s">
        <v>406</v>
      </c>
      <c r="T218" s="303"/>
      <c r="U218" s="16"/>
    </row>
    <row r="219" spans="2:21" ht="18" thickBot="1" x14ac:dyDescent="0.6">
      <c r="B219" s="14"/>
      <c r="C219" s="15"/>
      <c r="D219" s="15"/>
      <c r="E219" s="15"/>
      <c r="F219" s="15"/>
      <c r="G219" s="15"/>
      <c r="H219" s="15"/>
      <c r="I219" s="15"/>
      <c r="J219" s="15"/>
      <c r="K219" s="15"/>
      <c r="L219" s="15"/>
      <c r="M219" s="15"/>
      <c r="N219" s="15"/>
      <c r="O219" s="15"/>
      <c r="P219" s="15"/>
      <c r="Q219" s="15"/>
      <c r="R219" s="15"/>
      <c r="S219" s="15"/>
      <c r="T219" s="15"/>
      <c r="U219" s="16"/>
    </row>
    <row r="220" spans="2:21" ht="23" thickBot="1" x14ac:dyDescent="0.6">
      <c r="B220" s="92" t="str">
        <f>'B③-1【営業部】予算仕訳'!B171</f>
        <v>3A</v>
      </c>
      <c r="C220" s="78">
        <f>'B③-1【営業部】予算仕訳'!C171</f>
        <v>44377</v>
      </c>
      <c r="D220" s="181">
        <f>'B③-1【営業部】予算仕訳'!O171</f>
        <v>199</v>
      </c>
      <c r="E220" s="182"/>
      <c r="F220" s="181" t="str">
        <f>'B③-1【営業部】予算仕訳'!P171</f>
        <v>仮勘定</v>
      </c>
      <c r="G220" s="194"/>
      <c r="H220" s="182"/>
      <c r="I220" s="181" t="str">
        <f>'B③-1【営業部】予算仕訳'!I171:J171</f>
        <v>営業部</v>
      </c>
      <c r="J220" s="182"/>
      <c r="K220" s="308">
        <f>'B③-1【営業部】予算仕訳'!K171:M171</f>
        <v>1150</v>
      </c>
      <c r="L220" s="309"/>
      <c r="M220" s="310"/>
      <c r="N220" s="297"/>
      <c r="O220" s="298"/>
      <c r="P220" s="323">
        <f>P218-N220+K220</f>
        <v>3145</v>
      </c>
      <c r="Q220" s="325"/>
      <c r="R220" s="48" t="s">
        <v>485</v>
      </c>
      <c r="S220" s="302" t="s">
        <v>407</v>
      </c>
      <c r="T220" s="303"/>
      <c r="U220" s="16"/>
    </row>
    <row r="221" spans="2:21" ht="18" thickBot="1" x14ac:dyDescent="0.6">
      <c r="B221" s="14"/>
      <c r="C221" s="15"/>
      <c r="D221" s="15"/>
      <c r="E221" s="15"/>
      <c r="F221" s="15"/>
      <c r="G221" s="15"/>
      <c r="H221" s="15"/>
      <c r="I221" s="15"/>
      <c r="J221" s="15"/>
      <c r="K221" s="15"/>
      <c r="L221" s="15"/>
      <c r="M221" s="15"/>
      <c r="N221" s="15"/>
      <c r="O221" s="15"/>
      <c r="P221" s="15"/>
      <c r="Q221" s="15"/>
      <c r="R221" s="15"/>
      <c r="S221" s="15"/>
      <c r="T221" s="15"/>
      <c r="U221" s="16"/>
    </row>
    <row r="222" spans="2:21" ht="23" thickBot="1" x14ac:dyDescent="0.6">
      <c r="B222" s="92" t="str">
        <f>'B③-1【営業部】予算仕訳'!B174</f>
        <v>4A</v>
      </c>
      <c r="C222" s="78">
        <f>'B③-1【営業部】予算仕訳'!C174</f>
        <v>44408</v>
      </c>
      <c r="D222" s="181">
        <f>'B③-1【営業部】予算仕訳'!O174</f>
        <v>199</v>
      </c>
      <c r="E222" s="182"/>
      <c r="F222" s="181" t="str">
        <f>'B③-1【営業部】予算仕訳'!P174</f>
        <v>仮勘定</v>
      </c>
      <c r="G222" s="194"/>
      <c r="H222" s="182"/>
      <c r="I222" s="181" t="str">
        <f>'B③-1【営業部】予算仕訳'!I174:J174</f>
        <v>営業部</v>
      </c>
      <c r="J222" s="182"/>
      <c r="K222" s="308">
        <f>'B③-1【営業部】予算仕訳'!K174:M174</f>
        <v>1264</v>
      </c>
      <c r="L222" s="309"/>
      <c r="M222" s="310"/>
      <c r="N222" s="297"/>
      <c r="O222" s="298"/>
      <c r="P222" s="323">
        <f>P220-N222+K222</f>
        <v>4409</v>
      </c>
      <c r="Q222" s="325"/>
      <c r="R222" s="48" t="s">
        <v>485</v>
      </c>
      <c r="S222" s="302" t="s">
        <v>408</v>
      </c>
      <c r="T222" s="303"/>
      <c r="U222" s="16"/>
    </row>
    <row r="223" spans="2:21" ht="18" thickBot="1" x14ac:dyDescent="0.6">
      <c r="B223" s="14"/>
      <c r="C223" s="15"/>
      <c r="D223" s="15"/>
      <c r="E223" s="15"/>
      <c r="F223" s="15"/>
      <c r="G223" s="15"/>
      <c r="H223" s="15"/>
      <c r="I223" s="15"/>
      <c r="J223" s="15"/>
      <c r="K223" s="15"/>
      <c r="L223" s="15"/>
      <c r="M223" s="15"/>
      <c r="N223" s="15"/>
      <c r="O223" s="15"/>
      <c r="P223" s="15"/>
      <c r="Q223" s="15"/>
      <c r="R223" s="15"/>
      <c r="S223" s="15"/>
      <c r="T223" s="15"/>
      <c r="U223" s="16"/>
    </row>
    <row r="224" spans="2:21" ht="23" thickBot="1" x14ac:dyDescent="0.6">
      <c r="B224" s="92" t="str">
        <f>'B③-1【営業部】予算仕訳'!B177</f>
        <v>5A</v>
      </c>
      <c r="C224" s="78">
        <f>'B③-1【営業部】予算仕訳'!C177</f>
        <v>44439</v>
      </c>
      <c r="D224" s="181">
        <f>'B③-1【営業部】予算仕訳'!O177</f>
        <v>199</v>
      </c>
      <c r="E224" s="182"/>
      <c r="F224" s="181" t="str">
        <f>'B③-1【営業部】予算仕訳'!P177</f>
        <v>仮勘定</v>
      </c>
      <c r="G224" s="194"/>
      <c r="H224" s="182"/>
      <c r="I224" s="181" t="str">
        <f>'B③-1【営業部】予算仕訳'!I177:J177</f>
        <v>営業部</v>
      </c>
      <c r="J224" s="182"/>
      <c r="K224" s="308">
        <f>'B③-1【営業部】予算仕訳'!K177:M177</f>
        <v>1387</v>
      </c>
      <c r="L224" s="309"/>
      <c r="M224" s="310"/>
      <c r="N224" s="297"/>
      <c r="O224" s="298"/>
      <c r="P224" s="323">
        <f>P222-N224+K224</f>
        <v>5796</v>
      </c>
      <c r="Q224" s="325"/>
      <c r="R224" s="48" t="s">
        <v>485</v>
      </c>
      <c r="S224" s="302" t="s">
        <v>409</v>
      </c>
      <c r="T224" s="303"/>
      <c r="U224" s="16"/>
    </row>
    <row r="225" spans="2:21" ht="18" thickBot="1" x14ac:dyDescent="0.6">
      <c r="B225" s="14"/>
      <c r="C225" s="15"/>
      <c r="D225" s="15"/>
      <c r="E225" s="15"/>
      <c r="F225" s="15"/>
      <c r="G225" s="15"/>
      <c r="H225" s="15"/>
      <c r="I225" s="15"/>
      <c r="J225" s="15"/>
      <c r="K225" s="15"/>
      <c r="L225" s="15"/>
      <c r="M225" s="15"/>
      <c r="N225" s="15"/>
      <c r="O225" s="15"/>
      <c r="P225" s="15"/>
      <c r="Q225" s="15"/>
      <c r="R225" s="15"/>
      <c r="S225" s="15"/>
      <c r="T225" s="15"/>
      <c r="U225" s="16"/>
    </row>
    <row r="226" spans="2:21" ht="23" thickBot="1" x14ac:dyDescent="0.6">
      <c r="B226" s="92" t="str">
        <f>'B③-1【営業部】予算仕訳'!B180</f>
        <v>6A</v>
      </c>
      <c r="C226" s="78">
        <f>'B③-1【営業部】予算仕訳'!C180</f>
        <v>44469</v>
      </c>
      <c r="D226" s="181">
        <f>'B③-1【営業部】予算仕訳'!O180</f>
        <v>199</v>
      </c>
      <c r="E226" s="182"/>
      <c r="F226" s="181" t="str">
        <f>'B③-1【営業部】予算仕訳'!P180</f>
        <v>仮勘定</v>
      </c>
      <c r="G226" s="194"/>
      <c r="H226" s="182"/>
      <c r="I226" s="181" t="str">
        <f>'B③-1【営業部】予算仕訳'!I180:J180</f>
        <v>営業部</v>
      </c>
      <c r="J226" s="182"/>
      <c r="K226" s="308">
        <f>'B③-1【営業部】予算仕訳'!K180:M180</f>
        <v>1520</v>
      </c>
      <c r="L226" s="309"/>
      <c r="M226" s="310"/>
      <c r="N226" s="297"/>
      <c r="O226" s="298"/>
      <c r="P226" s="323">
        <f>P224-N226+K226</f>
        <v>7316</v>
      </c>
      <c r="Q226" s="325"/>
      <c r="R226" s="48" t="s">
        <v>485</v>
      </c>
      <c r="S226" s="302" t="s">
        <v>410</v>
      </c>
      <c r="T226" s="303"/>
      <c r="U226" s="16"/>
    </row>
    <row r="227" spans="2:21" ht="18" thickBot="1" x14ac:dyDescent="0.6">
      <c r="B227" s="14"/>
      <c r="C227" s="15"/>
      <c r="D227" s="15"/>
      <c r="E227" s="15"/>
      <c r="F227" s="15"/>
      <c r="G227" s="15"/>
      <c r="H227" s="15"/>
      <c r="I227" s="15"/>
      <c r="J227" s="15"/>
      <c r="K227" s="15"/>
      <c r="L227" s="15"/>
      <c r="M227" s="15"/>
      <c r="N227" s="15"/>
      <c r="O227" s="15"/>
      <c r="P227" s="15"/>
      <c r="Q227" s="15"/>
      <c r="R227" s="15"/>
      <c r="S227" s="15"/>
      <c r="T227" s="15"/>
      <c r="U227" s="16"/>
    </row>
    <row r="228" spans="2:21" ht="23" thickBot="1" x14ac:dyDescent="0.6">
      <c r="B228" s="92" t="str">
        <f>'B③-1【営業部】予算仕訳'!B183</f>
        <v>7A</v>
      </c>
      <c r="C228" s="78">
        <f>'B③-1【営業部】予算仕訳'!C183</f>
        <v>44500</v>
      </c>
      <c r="D228" s="181">
        <f>'B③-1【営業部】予算仕訳'!O183</f>
        <v>199</v>
      </c>
      <c r="E228" s="182"/>
      <c r="F228" s="181" t="str">
        <f>'B③-1【営業部】予算仕訳'!P183</f>
        <v>仮勘定</v>
      </c>
      <c r="G228" s="194"/>
      <c r="H228" s="182"/>
      <c r="I228" s="181" t="str">
        <f>'B③-1【営業部】予算仕訳'!I183:J183</f>
        <v>営業部</v>
      </c>
      <c r="J228" s="182"/>
      <c r="K228" s="308">
        <f>'B③-1【営業部】予算仕訳'!K183:M183</f>
        <v>1672</v>
      </c>
      <c r="L228" s="309"/>
      <c r="M228" s="310"/>
      <c r="N228" s="297"/>
      <c r="O228" s="298"/>
      <c r="P228" s="323">
        <f>P226-N228+K228</f>
        <v>8988</v>
      </c>
      <c r="Q228" s="325"/>
      <c r="R228" s="48" t="s">
        <v>485</v>
      </c>
      <c r="S228" s="302" t="s">
        <v>411</v>
      </c>
      <c r="T228" s="303"/>
      <c r="U228" s="16"/>
    </row>
    <row r="229" spans="2:21" ht="18" thickBot="1" x14ac:dyDescent="0.6">
      <c r="B229" s="14"/>
      <c r="C229" s="15"/>
      <c r="D229" s="15"/>
      <c r="E229" s="15"/>
      <c r="F229" s="15"/>
      <c r="G229" s="15"/>
      <c r="H229" s="15"/>
      <c r="I229" s="15"/>
      <c r="J229" s="15"/>
      <c r="K229" s="15"/>
      <c r="L229" s="15"/>
      <c r="M229" s="15"/>
      <c r="N229" s="15"/>
      <c r="O229" s="15"/>
      <c r="P229" s="15"/>
      <c r="Q229" s="15"/>
      <c r="R229" s="15"/>
      <c r="S229" s="15"/>
      <c r="T229" s="15"/>
      <c r="U229" s="16"/>
    </row>
    <row r="230" spans="2:21" ht="23" thickBot="1" x14ac:dyDescent="0.6">
      <c r="B230" s="92" t="str">
        <f>'B③-1【営業部】予算仕訳'!B186</f>
        <v>8A</v>
      </c>
      <c r="C230" s="78">
        <f>'B③-1【営業部】予算仕訳'!C186</f>
        <v>44530</v>
      </c>
      <c r="D230" s="181">
        <f>'B③-1【営業部】予算仕訳'!O186</f>
        <v>199</v>
      </c>
      <c r="E230" s="182"/>
      <c r="F230" s="181" t="str">
        <f>'B③-1【営業部】予算仕訳'!P186</f>
        <v>仮勘定</v>
      </c>
      <c r="G230" s="194"/>
      <c r="H230" s="182"/>
      <c r="I230" s="181" t="str">
        <f>'B③-1【営業部】予算仕訳'!I189:J189</f>
        <v>営業部</v>
      </c>
      <c r="J230" s="182"/>
      <c r="K230" s="308">
        <f>'B③-1【営業部】予算仕訳'!K186:M186</f>
        <v>1834</v>
      </c>
      <c r="L230" s="309"/>
      <c r="M230" s="310"/>
      <c r="N230" s="297"/>
      <c r="O230" s="298"/>
      <c r="P230" s="323">
        <f>P228-N230+K230</f>
        <v>10822</v>
      </c>
      <c r="Q230" s="325"/>
      <c r="R230" s="48" t="s">
        <v>485</v>
      </c>
      <c r="S230" s="302" t="s">
        <v>412</v>
      </c>
      <c r="T230" s="303"/>
      <c r="U230" s="16"/>
    </row>
    <row r="231" spans="2:21" ht="18" thickBot="1" x14ac:dyDescent="0.6">
      <c r="B231" s="14"/>
      <c r="C231" s="15"/>
      <c r="D231" s="15"/>
      <c r="E231" s="15"/>
      <c r="F231" s="15"/>
      <c r="G231" s="15"/>
      <c r="H231" s="15"/>
      <c r="I231" s="15"/>
      <c r="J231" s="15"/>
      <c r="K231" s="15"/>
      <c r="L231" s="15"/>
      <c r="M231" s="15"/>
      <c r="N231" s="15"/>
      <c r="O231" s="15"/>
      <c r="P231" s="15"/>
      <c r="Q231" s="15"/>
      <c r="R231" s="15"/>
      <c r="S231" s="15"/>
      <c r="T231" s="15"/>
      <c r="U231" s="16"/>
    </row>
    <row r="232" spans="2:21" ht="23" thickBot="1" x14ac:dyDescent="0.6">
      <c r="B232" s="92" t="str">
        <f>'B③-1【営業部】予算仕訳'!B189</f>
        <v>9A</v>
      </c>
      <c r="C232" s="78">
        <f>'B③-1【営業部】予算仕訳'!C189</f>
        <v>44561</v>
      </c>
      <c r="D232" s="181">
        <f>'B③-1【営業部】予算仕訳'!O189</f>
        <v>199</v>
      </c>
      <c r="E232" s="182"/>
      <c r="F232" s="181" t="str">
        <f>'B③-1【営業部】予算仕訳'!P189</f>
        <v>仮勘定</v>
      </c>
      <c r="G232" s="194"/>
      <c r="H232" s="182"/>
      <c r="I232" s="181" t="str">
        <f>'B③-1【営業部】予算仕訳'!I189:J189</f>
        <v>営業部</v>
      </c>
      <c r="J232" s="182"/>
      <c r="K232" s="308">
        <f>'B③-1【営業部】予算仕訳'!K189:M189</f>
        <v>2014</v>
      </c>
      <c r="L232" s="309"/>
      <c r="M232" s="310"/>
      <c r="N232" s="297"/>
      <c r="O232" s="298"/>
      <c r="P232" s="323">
        <f>P230-N232+K232</f>
        <v>12836</v>
      </c>
      <c r="Q232" s="325"/>
      <c r="R232" s="48" t="s">
        <v>485</v>
      </c>
      <c r="S232" s="302" t="s">
        <v>413</v>
      </c>
      <c r="T232" s="303"/>
      <c r="U232" s="16"/>
    </row>
    <row r="233" spans="2:21" ht="18" thickBot="1" x14ac:dyDescent="0.6">
      <c r="B233" s="14"/>
      <c r="C233" s="15"/>
      <c r="D233" s="15"/>
      <c r="E233" s="15"/>
      <c r="F233" s="15"/>
      <c r="G233" s="15"/>
      <c r="H233" s="15"/>
      <c r="I233" s="15"/>
      <c r="J233" s="15"/>
      <c r="K233" s="15"/>
      <c r="L233" s="15"/>
      <c r="M233" s="15"/>
      <c r="N233" s="15"/>
      <c r="O233" s="15"/>
      <c r="P233" s="15"/>
      <c r="Q233" s="15"/>
      <c r="R233" s="15"/>
      <c r="S233" s="15"/>
      <c r="T233" s="15"/>
      <c r="U233" s="16"/>
    </row>
    <row r="234" spans="2:21" ht="23" thickBot="1" x14ac:dyDescent="0.6">
      <c r="B234" s="92" t="str">
        <f>'B③-1【営業部】予算仕訳'!B192</f>
        <v>10A</v>
      </c>
      <c r="C234" s="78">
        <f>'B③-1【営業部】予算仕訳'!C192</f>
        <v>44592</v>
      </c>
      <c r="D234" s="181">
        <f>'B③-1【営業部】予算仕訳'!O192</f>
        <v>199</v>
      </c>
      <c r="E234" s="182"/>
      <c r="F234" s="181" t="str">
        <f>'B③-1【営業部】予算仕訳'!P192</f>
        <v>仮勘定</v>
      </c>
      <c r="G234" s="194"/>
      <c r="H234" s="182"/>
      <c r="I234" s="181" t="str">
        <f>'B③-1【営業部】予算仕訳'!I192:J192</f>
        <v>営業部</v>
      </c>
      <c r="J234" s="182"/>
      <c r="K234" s="308">
        <f>'B③-1【営業部】予算仕訳'!K192:M192</f>
        <v>2214</v>
      </c>
      <c r="L234" s="309"/>
      <c r="M234" s="310"/>
      <c r="N234" s="297"/>
      <c r="O234" s="298"/>
      <c r="P234" s="323">
        <f>P232-N234+K234</f>
        <v>15050</v>
      </c>
      <c r="Q234" s="325"/>
      <c r="R234" s="48" t="s">
        <v>485</v>
      </c>
      <c r="S234" s="302" t="s">
        <v>414</v>
      </c>
      <c r="T234" s="303"/>
      <c r="U234" s="16"/>
    </row>
    <row r="235" spans="2:21" ht="18" thickBot="1" x14ac:dyDescent="0.6">
      <c r="B235" s="14"/>
      <c r="C235" s="15"/>
      <c r="D235" s="15"/>
      <c r="E235" s="15"/>
      <c r="F235" s="15"/>
      <c r="G235" s="15"/>
      <c r="H235" s="15"/>
      <c r="I235" s="15"/>
      <c r="J235" s="15"/>
      <c r="K235" s="15"/>
      <c r="L235" s="15"/>
      <c r="M235" s="15"/>
      <c r="N235" s="15"/>
      <c r="O235" s="15"/>
      <c r="P235" s="15"/>
      <c r="Q235" s="15"/>
      <c r="R235" s="15"/>
      <c r="S235" s="15"/>
      <c r="T235" s="15"/>
      <c r="U235" s="16"/>
    </row>
    <row r="236" spans="2:21" ht="23" thickBot="1" x14ac:dyDescent="0.6">
      <c r="B236" s="92" t="str">
        <f>'B③-1【営業部】予算仕訳'!B195</f>
        <v>11A</v>
      </c>
      <c r="C236" s="78">
        <f>'B③-1【営業部】予算仕訳'!C195</f>
        <v>44620</v>
      </c>
      <c r="D236" s="181">
        <f>'B③-1【営業部】予算仕訳'!O195</f>
        <v>199</v>
      </c>
      <c r="E236" s="182"/>
      <c r="F236" s="181" t="str">
        <f>'B③-1【営業部】予算仕訳'!P195</f>
        <v>仮勘定</v>
      </c>
      <c r="G236" s="194"/>
      <c r="H236" s="182"/>
      <c r="I236" s="181" t="str">
        <f>'B③-1【営業部】予算仕訳'!I195:J195</f>
        <v>営業部</v>
      </c>
      <c r="J236" s="182"/>
      <c r="K236" s="308">
        <f>'B③-1【営業部】予算仕訳'!K195:M195</f>
        <v>2432</v>
      </c>
      <c r="L236" s="309"/>
      <c r="M236" s="310"/>
      <c r="N236" s="297"/>
      <c r="O236" s="298"/>
      <c r="P236" s="323">
        <f>P234-N236+K236</f>
        <v>17482</v>
      </c>
      <c r="Q236" s="325"/>
      <c r="R236" s="48" t="s">
        <v>485</v>
      </c>
      <c r="S236" s="302" t="s">
        <v>415</v>
      </c>
      <c r="T236" s="303"/>
      <c r="U236" s="16"/>
    </row>
    <row r="237" spans="2:21" ht="18" thickBot="1" x14ac:dyDescent="0.6">
      <c r="B237" s="14"/>
      <c r="C237" s="15"/>
      <c r="D237" s="15"/>
      <c r="E237" s="15"/>
      <c r="F237" s="15"/>
      <c r="G237" s="15"/>
      <c r="H237" s="15"/>
      <c r="I237" s="15"/>
      <c r="J237" s="15"/>
      <c r="K237" s="15"/>
      <c r="L237" s="15"/>
      <c r="M237" s="15"/>
      <c r="N237" s="15"/>
      <c r="O237" s="15"/>
      <c r="P237" s="15"/>
      <c r="Q237" s="15"/>
      <c r="R237" s="15"/>
      <c r="S237" s="15"/>
      <c r="T237" s="15"/>
      <c r="U237" s="16"/>
    </row>
    <row r="238" spans="2:21" ht="23" thickBot="1" x14ac:dyDescent="0.6">
      <c r="B238" s="92" t="str">
        <f>'B③-1【営業部】予算仕訳'!B198</f>
        <v>12A</v>
      </c>
      <c r="C238" s="78">
        <f>'B③-1【営業部】予算仕訳'!C198</f>
        <v>44651</v>
      </c>
      <c r="D238" s="181">
        <f>'B③-1【営業部】予算仕訳'!O198</f>
        <v>199</v>
      </c>
      <c r="E238" s="182"/>
      <c r="F238" s="181" t="str">
        <f>'B③-1【営業部】予算仕訳'!P198</f>
        <v>仮勘定</v>
      </c>
      <c r="G238" s="194"/>
      <c r="H238" s="182"/>
      <c r="I238" s="181" t="str">
        <f>'B③-1【営業部】予算仕訳'!I198:J198</f>
        <v>営業部</v>
      </c>
      <c r="J238" s="182"/>
      <c r="K238" s="308">
        <f>'B③-1【営業部】予算仕訳'!K198:M198</f>
        <v>2670</v>
      </c>
      <c r="L238" s="309"/>
      <c r="M238" s="310"/>
      <c r="N238" s="297"/>
      <c r="O238" s="298"/>
      <c r="P238" s="323">
        <f>P236-N238+K238</f>
        <v>20152</v>
      </c>
      <c r="Q238" s="325"/>
      <c r="R238" s="48" t="s">
        <v>485</v>
      </c>
      <c r="S238" s="302" t="s">
        <v>416</v>
      </c>
      <c r="T238" s="303"/>
      <c r="U238" s="16"/>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ht="18" thickBot="1" x14ac:dyDescent="0.6">
      <c r="B240" s="14"/>
      <c r="C240" s="15"/>
      <c r="D240" s="15"/>
      <c r="E240" s="15"/>
      <c r="F240" s="15"/>
      <c r="G240" s="15"/>
      <c r="H240" s="15"/>
      <c r="I240" s="15"/>
      <c r="J240" s="15"/>
      <c r="K240" s="15"/>
      <c r="L240" s="15"/>
      <c r="M240" s="15"/>
      <c r="N240" s="15"/>
      <c r="O240" s="15"/>
      <c r="P240" s="15"/>
      <c r="Q240" s="15"/>
      <c r="R240" s="15"/>
      <c r="S240" s="15"/>
      <c r="T240" s="15"/>
      <c r="U240" s="16"/>
    </row>
    <row r="241" spans="2:21" ht="23" thickBot="1" x14ac:dyDescent="0.6">
      <c r="B241" s="265" t="s">
        <v>348</v>
      </c>
      <c r="C241" s="245"/>
      <c r="D241" s="245"/>
      <c r="E241" s="245"/>
      <c r="F241" s="245"/>
      <c r="G241" s="245"/>
      <c r="H241" s="245"/>
      <c r="I241" s="245"/>
      <c r="J241" s="245"/>
      <c r="K241" s="245"/>
      <c r="L241" s="245"/>
      <c r="M241" s="245"/>
      <c r="N241" s="245"/>
      <c r="O241" s="245"/>
      <c r="P241" s="245"/>
      <c r="Q241" s="245"/>
      <c r="R241" s="245"/>
      <c r="S241" s="245"/>
      <c r="T241" s="246"/>
      <c r="U241" s="16"/>
    </row>
    <row r="242" spans="2:21" ht="18" thickBot="1" x14ac:dyDescent="0.6">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266" t="s">
        <v>357</v>
      </c>
      <c r="C243" s="182"/>
      <c r="D243" s="15"/>
      <c r="E243" s="15"/>
      <c r="F243" s="181" t="s">
        <v>359</v>
      </c>
      <c r="G243" s="194"/>
      <c r="H243" s="194"/>
      <c r="I243" s="194"/>
      <c r="J243" s="182"/>
      <c r="K243" s="15"/>
      <c r="L243" s="15"/>
      <c r="M243" s="15"/>
      <c r="N243" s="15"/>
      <c r="O243" s="15"/>
      <c r="P243" s="15"/>
      <c r="Q243" s="15"/>
      <c r="R243" s="15"/>
      <c r="S243" s="15"/>
      <c r="T243" s="15"/>
      <c r="U243" s="16"/>
    </row>
    <row r="244" spans="2:21" ht="23" thickBot="1" x14ac:dyDescent="0.6">
      <c r="B244" s="266" t="s">
        <v>355</v>
      </c>
      <c r="C244" s="182"/>
      <c r="D244" s="79" t="s">
        <v>360</v>
      </c>
      <c r="E244" s="51">
        <f>B⓵_マスタ登録!I82</f>
        <v>521</v>
      </c>
      <c r="F244" s="189" t="str">
        <f>B⓵_マスタ登録!J82</f>
        <v>人件費</v>
      </c>
      <c r="G244" s="205"/>
      <c r="H244" s="205"/>
      <c r="I244" s="205"/>
      <c r="J244" s="190"/>
      <c r="K244" s="43" t="s">
        <v>356</v>
      </c>
      <c r="L244" s="189" t="str">
        <f>B⓵_マスタ登録!M83</f>
        <v>借</v>
      </c>
      <c r="M244" s="190"/>
      <c r="N244" s="15"/>
      <c r="O244" s="15"/>
      <c r="P244" s="15"/>
      <c r="Q244" s="15"/>
      <c r="R244" s="15"/>
      <c r="S244" s="15"/>
      <c r="T244" s="15"/>
      <c r="U244" s="16"/>
    </row>
    <row r="245" spans="2:21" ht="23" thickBot="1" x14ac:dyDescent="0.6">
      <c r="B245" s="266" t="s">
        <v>285</v>
      </c>
      <c r="C245" s="182"/>
      <c r="D245" s="48" t="s">
        <v>360</v>
      </c>
      <c r="E245" s="51" t="str">
        <f>B⓵_マスタ登録!E$141</f>
        <v>①A</v>
      </c>
      <c r="F245" s="189" t="str">
        <f>B⓵_マスタ登録!F$141</f>
        <v>営業部</v>
      </c>
      <c r="G245" s="205"/>
      <c r="H245" s="205"/>
      <c r="I245" s="205"/>
      <c r="J245" s="190"/>
      <c r="K245" s="15"/>
      <c r="L245" s="15"/>
      <c r="M245" s="15"/>
      <c r="N245" s="15"/>
      <c r="O245" s="15"/>
      <c r="P245" s="15"/>
      <c r="Q245" s="15"/>
      <c r="R245" s="15"/>
      <c r="S245" s="15"/>
      <c r="T245" s="15"/>
      <c r="U245" s="16"/>
    </row>
    <row r="246" spans="2:21" ht="18" thickBot="1" x14ac:dyDescent="0.6">
      <c r="B246" s="14"/>
      <c r="C246" s="15"/>
      <c r="D246" s="15"/>
      <c r="E246" s="15"/>
      <c r="F246" s="15"/>
      <c r="G246" s="15"/>
      <c r="H246" s="15"/>
      <c r="I246" s="15"/>
      <c r="J246" s="15"/>
      <c r="K246" s="15"/>
      <c r="L246" s="15"/>
      <c r="M246" s="15"/>
      <c r="N246" s="15"/>
      <c r="O246" s="15"/>
      <c r="P246" s="15"/>
      <c r="Q246" s="15"/>
      <c r="R246" s="15"/>
      <c r="S246" s="15"/>
      <c r="T246" s="15"/>
      <c r="U246" s="16"/>
    </row>
    <row r="247" spans="2:21" ht="23" thickBot="1" x14ac:dyDescent="0.6">
      <c r="B247" s="311" t="s">
        <v>1</v>
      </c>
      <c r="C247" s="312" t="s">
        <v>312</v>
      </c>
      <c r="D247" s="313" t="s">
        <v>1</v>
      </c>
      <c r="E247" s="314"/>
      <c r="F247" s="313" t="s">
        <v>313</v>
      </c>
      <c r="G247" s="149"/>
      <c r="H247" s="314"/>
      <c r="I247" s="313" t="s">
        <v>285</v>
      </c>
      <c r="J247" s="314"/>
      <c r="K247" s="181" t="s">
        <v>349</v>
      </c>
      <c r="L247" s="194"/>
      <c r="M247" s="182"/>
      <c r="N247" s="181" t="s">
        <v>351</v>
      </c>
      <c r="O247" s="182"/>
      <c r="P247" s="181" t="s">
        <v>352</v>
      </c>
      <c r="Q247" s="182"/>
      <c r="R247" s="315" t="s">
        <v>353</v>
      </c>
      <c r="S247" s="304" t="s">
        <v>354</v>
      </c>
      <c r="T247" s="305"/>
      <c r="U247" s="16"/>
    </row>
    <row r="248" spans="2:21" ht="23" thickBot="1" x14ac:dyDescent="0.6">
      <c r="B248" s="286"/>
      <c r="C248" s="284"/>
      <c r="D248" s="247"/>
      <c r="E248" s="248"/>
      <c r="F248" s="247"/>
      <c r="G248" s="152"/>
      <c r="H248" s="248"/>
      <c r="I248" s="247"/>
      <c r="J248" s="248"/>
      <c r="K248" s="181" t="s">
        <v>350</v>
      </c>
      <c r="L248" s="194"/>
      <c r="M248" s="182"/>
      <c r="N248" s="181" t="s">
        <v>350</v>
      </c>
      <c r="O248" s="182"/>
      <c r="P248" s="181" t="s">
        <v>350</v>
      </c>
      <c r="Q248" s="182"/>
      <c r="R248" s="316"/>
      <c r="S248" s="306"/>
      <c r="T248" s="307"/>
      <c r="U248" s="16"/>
    </row>
    <row r="249" spans="2:21" ht="23" thickBot="1" x14ac:dyDescent="0.6">
      <c r="B249" s="92"/>
      <c r="C249" s="78">
        <v>44287</v>
      </c>
      <c r="D249" s="15"/>
      <c r="E249" s="15"/>
      <c r="F249" s="181" t="s">
        <v>361</v>
      </c>
      <c r="G249" s="194"/>
      <c r="H249" s="182"/>
      <c r="I249" s="15"/>
      <c r="J249" s="15"/>
      <c r="K249" s="122"/>
      <c r="L249" s="122"/>
      <c r="M249" s="15"/>
      <c r="N249" s="15"/>
      <c r="O249" s="15"/>
      <c r="P249" s="300"/>
      <c r="Q249" s="301"/>
      <c r="R249" s="15"/>
      <c r="S249" s="15"/>
      <c r="T249" s="15"/>
      <c r="U249" s="16"/>
    </row>
    <row r="250" spans="2:21" ht="18" thickBot="1" x14ac:dyDescent="0.6">
      <c r="B250" s="14"/>
      <c r="C250" s="15"/>
      <c r="D250" s="15"/>
      <c r="E250" s="15"/>
      <c r="F250" s="15"/>
      <c r="G250" s="15"/>
      <c r="H250" s="15"/>
      <c r="I250" s="15"/>
      <c r="J250" s="15"/>
      <c r="K250" s="122"/>
      <c r="L250" s="122"/>
      <c r="M250" s="15"/>
      <c r="N250" s="15"/>
      <c r="O250" s="15"/>
      <c r="P250" s="15"/>
      <c r="Q250" s="15"/>
      <c r="R250" s="15"/>
      <c r="S250" s="15"/>
      <c r="T250" s="15"/>
      <c r="U250" s="16"/>
    </row>
    <row r="251" spans="2:21" ht="23" thickBot="1" x14ac:dyDescent="0.6">
      <c r="B251" s="92" t="s">
        <v>417</v>
      </c>
      <c r="C251" s="78">
        <v>44316</v>
      </c>
      <c r="D251" s="181">
        <v>199</v>
      </c>
      <c r="E251" s="182"/>
      <c r="F251" s="181" t="s">
        <v>429</v>
      </c>
      <c r="G251" s="194"/>
      <c r="H251" s="182"/>
      <c r="I251" s="181" t="s">
        <v>430</v>
      </c>
      <c r="J251" s="182"/>
      <c r="K251" s="308">
        <f>'B③-1【営業部】予算仕訳'!K205:M205</f>
        <v>1500</v>
      </c>
      <c r="L251" s="309"/>
      <c r="M251" s="310"/>
      <c r="N251" s="297"/>
      <c r="O251" s="298"/>
      <c r="P251" s="323">
        <f>P249-N251+K251</f>
        <v>1500</v>
      </c>
      <c r="Q251" s="325"/>
      <c r="R251" s="48" t="s">
        <v>485</v>
      </c>
      <c r="S251" s="302" t="s">
        <v>431</v>
      </c>
      <c r="T251" s="303"/>
      <c r="U251" s="16"/>
    </row>
    <row r="252" spans="2:21" ht="18" thickBot="1" x14ac:dyDescent="0.6">
      <c r="B252" s="14"/>
      <c r="C252" s="15"/>
      <c r="D252" s="15"/>
      <c r="E252" s="15"/>
      <c r="F252" s="15"/>
      <c r="G252" s="15"/>
      <c r="H252" s="15"/>
      <c r="I252" s="15"/>
      <c r="J252" s="15"/>
      <c r="K252" s="15"/>
      <c r="L252" s="15"/>
      <c r="M252" s="15"/>
      <c r="N252" s="15"/>
      <c r="O252" s="15"/>
      <c r="P252" s="15"/>
      <c r="Q252" s="15"/>
      <c r="R252" s="15"/>
      <c r="S252" s="15"/>
      <c r="T252" s="15"/>
      <c r="U252" s="16"/>
    </row>
    <row r="253" spans="2:21" ht="23" thickBot="1" x14ac:dyDescent="0.6">
      <c r="B253" s="92" t="s">
        <v>418</v>
      </c>
      <c r="C253" s="78">
        <v>44347</v>
      </c>
      <c r="D253" s="181">
        <v>199</v>
      </c>
      <c r="E253" s="182"/>
      <c r="F253" s="181" t="s">
        <v>429</v>
      </c>
      <c r="G253" s="194"/>
      <c r="H253" s="182"/>
      <c r="I253" s="181" t="s">
        <v>430</v>
      </c>
      <c r="J253" s="182"/>
      <c r="K253" s="308">
        <f>'B③-1【営業部】予算仕訳'!K208:M208</f>
        <v>1500</v>
      </c>
      <c r="L253" s="309"/>
      <c r="M253" s="310"/>
      <c r="N253" s="297"/>
      <c r="O253" s="298"/>
      <c r="P253" s="323">
        <f>P251-N253+K253</f>
        <v>3000</v>
      </c>
      <c r="Q253" s="325"/>
      <c r="R253" s="48" t="s">
        <v>485</v>
      </c>
      <c r="S253" s="302" t="s">
        <v>432</v>
      </c>
      <c r="T253" s="303"/>
      <c r="U253" s="16"/>
    </row>
    <row r="254" spans="2:21" ht="18" thickBot="1" x14ac:dyDescent="0.6">
      <c r="B254" s="14"/>
      <c r="C254" s="15"/>
      <c r="D254" s="15"/>
      <c r="E254" s="15"/>
      <c r="F254" s="15"/>
      <c r="G254" s="15"/>
      <c r="H254" s="15"/>
      <c r="I254" s="15"/>
      <c r="J254" s="15"/>
      <c r="K254" s="15"/>
      <c r="L254" s="15"/>
      <c r="M254" s="15"/>
      <c r="N254" s="15"/>
      <c r="O254" s="15"/>
      <c r="P254" s="15"/>
      <c r="Q254" s="15"/>
      <c r="R254" s="15"/>
      <c r="S254" s="15"/>
      <c r="T254" s="15"/>
      <c r="U254" s="16"/>
    </row>
    <row r="255" spans="2:21" ht="23" thickBot="1" x14ac:dyDescent="0.6">
      <c r="B255" s="92" t="s">
        <v>419</v>
      </c>
      <c r="C255" s="78">
        <v>44377</v>
      </c>
      <c r="D255" s="181">
        <v>199</v>
      </c>
      <c r="E255" s="182"/>
      <c r="F255" s="181" t="s">
        <v>429</v>
      </c>
      <c r="G255" s="194"/>
      <c r="H255" s="182"/>
      <c r="I255" s="181" t="s">
        <v>430</v>
      </c>
      <c r="J255" s="182"/>
      <c r="K255" s="308">
        <f>'B③-1【営業部】予算仕訳'!K211:M211</f>
        <v>1500</v>
      </c>
      <c r="L255" s="309"/>
      <c r="M255" s="310"/>
      <c r="N255" s="297"/>
      <c r="O255" s="298"/>
      <c r="P255" s="323">
        <f>P253-N255+K255</f>
        <v>4500</v>
      </c>
      <c r="Q255" s="325"/>
      <c r="R255" s="48" t="s">
        <v>485</v>
      </c>
      <c r="S255" s="302" t="s">
        <v>433</v>
      </c>
      <c r="T255" s="303"/>
      <c r="U255" s="16"/>
    </row>
    <row r="256" spans="2:21" ht="18" thickBot="1" x14ac:dyDescent="0.6">
      <c r="B256" s="14"/>
      <c r="C256" s="15"/>
      <c r="D256" s="15"/>
      <c r="E256" s="15"/>
      <c r="F256" s="15"/>
      <c r="G256" s="15"/>
      <c r="H256" s="15"/>
      <c r="I256" s="15"/>
      <c r="J256" s="15"/>
      <c r="K256" s="15"/>
      <c r="L256" s="15"/>
      <c r="M256" s="15"/>
      <c r="N256" s="15"/>
      <c r="O256" s="15"/>
      <c r="P256" s="15"/>
      <c r="Q256" s="15"/>
      <c r="R256" s="15"/>
      <c r="S256" s="15"/>
      <c r="T256" s="15"/>
      <c r="U256" s="16"/>
    </row>
    <row r="257" spans="2:21" ht="23" thickBot="1" x14ac:dyDescent="0.6">
      <c r="B257" s="92" t="s">
        <v>420</v>
      </c>
      <c r="C257" s="78">
        <v>44408</v>
      </c>
      <c r="D257" s="181">
        <v>199</v>
      </c>
      <c r="E257" s="182"/>
      <c r="F257" s="181" t="s">
        <v>429</v>
      </c>
      <c r="G257" s="194"/>
      <c r="H257" s="182"/>
      <c r="I257" s="181" t="s">
        <v>430</v>
      </c>
      <c r="J257" s="182"/>
      <c r="K257" s="308">
        <f>'B③-1【営業部】予算仕訳'!K214:M214</f>
        <v>1500</v>
      </c>
      <c r="L257" s="309"/>
      <c r="M257" s="310"/>
      <c r="N257" s="297"/>
      <c r="O257" s="298"/>
      <c r="P257" s="323">
        <f>P255-N257+K257</f>
        <v>6000</v>
      </c>
      <c r="Q257" s="325"/>
      <c r="R257" s="48" t="s">
        <v>485</v>
      </c>
      <c r="S257" s="302" t="s">
        <v>434</v>
      </c>
      <c r="T257" s="303"/>
      <c r="U257" s="16"/>
    </row>
    <row r="258" spans="2:21" ht="18" thickBot="1" x14ac:dyDescent="0.6">
      <c r="B258" s="14"/>
      <c r="C258" s="15"/>
      <c r="D258" s="15"/>
      <c r="E258" s="15"/>
      <c r="F258" s="15"/>
      <c r="G258" s="15"/>
      <c r="H258" s="15"/>
      <c r="I258" s="15"/>
      <c r="J258" s="15"/>
      <c r="K258" s="15"/>
      <c r="L258" s="15"/>
      <c r="M258" s="15"/>
      <c r="N258" s="15"/>
      <c r="O258" s="15"/>
      <c r="P258" s="15"/>
      <c r="Q258" s="15"/>
      <c r="R258" s="15"/>
      <c r="S258" s="15"/>
      <c r="T258" s="15"/>
      <c r="U258" s="16"/>
    </row>
    <row r="259" spans="2:21" ht="23" thickBot="1" x14ac:dyDescent="0.6">
      <c r="B259" s="92" t="s">
        <v>421</v>
      </c>
      <c r="C259" s="78">
        <v>44439</v>
      </c>
      <c r="D259" s="181">
        <v>199</v>
      </c>
      <c r="E259" s="182"/>
      <c r="F259" s="181" t="s">
        <v>429</v>
      </c>
      <c r="G259" s="194"/>
      <c r="H259" s="182"/>
      <c r="I259" s="181" t="s">
        <v>430</v>
      </c>
      <c r="J259" s="182"/>
      <c r="K259" s="308">
        <f>'B③-1【営業部】予算仕訳'!K217:M217</f>
        <v>1500</v>
      </c>
      <c r="L259" s="309"/>
      <c r="M259" s="310"/>
      <c r="N259" s="297"/>
      <c r="O259" s="298"/>
      <c r="P259" s="323">
        <f>P257-N259+K259</f>
        <v>7500</v>
      </c>
      <c r="Q259" s="325"/>
      <c r="R259" s="48" t="s">
        <v>485</v>
      </c>
      <c r="S259" s="302" t="s">
        <v>435</v>
      </c>
      <c r="T259" s="303"/>
      <c r="U259" s="16"/>
    </row>
    <row r="260" spans="2:21" ht="18" thickBot="1" x14ac:dyDescent="0.6">
      <c r="B260" s="14"/>
      <c r="C260" s="15"/>
      <c r="D260" s="15"/>
      <c r="E260" s="15"/>
      <c r="F260" s="15"/>
      <c r="G260" s="15"/>
      <c r="H260" s="15"/>
      <c r="I260" s="15"/>
      <c r="J260" s="15"/>
      <c r="K260" s="15"/>
      <c r="L260" s="15"/>
      <c r="M260" s="15"/>
      <c r="N260" s="15"/>
      <c r="O260" s="15"/>
      <c r="P260" s="15"/>
      <c r="Q260" s="15"/>
      <c r="R260" s="15"/>
      <c r="S260" s="15"/>
      <c r="T260" s="15"/>
      <c r="U260" s="16"/>
    </row>
    <row r="261" spans="2:21" ht="23" thickBot="1" x14ac:dyDescent="0.6">
      <c r="B261" s="92" t="s">
        <v>422</v>
      </c>
      <c r="C261" s="78">
        <v>44469</v>
      </c>
      <c r="D261" s="181">
        <v>199</v>
      </c>
      <c r="E261" s="182"/>
      <c r="F261" s="181" t="s">
        <v>429</v>
      </c>
      <c r="G261" s="194"/>
      <c r="H261" s="182"/>
      <c r="I261" s="181" t="s">
        <v>430</v>
      </c>
      <c r="J261" s="182"/>
      <c r="K261" s="308">
        <f>'B③-1【営業部】予算仕訳'!K220:M220</f>
        <v>1500</v>
      </c>
      <c r="L261" s="309"/>
      <c r="M261" s="310"/>
      <c r="N261" s="297"/>
      <c r="O261" s="298"/>
      <c r="P261" s="323">
        <f>P259-N261+K261</f>
        <v>9000</v>
      </c>
      <c r="Q261" s="325"/>
      <c r="R261" s="48" t="s">
        <v>485</v>
      </c>
      <c r="S261" s="302" t="s">
        <v>436</v>
      </c>
      <c r="T261" s="303"/>
      <c r="U261" s="16"/>
    </row>
    <row r="262" spans="2:21" ht="18" thickBot="1" x14ac:dyDescent="0.6">
      <c r="B262" s="14"/>
      <c r="C262" s="15"/>
      <c r="D262" s="15"/>
      <c r="E262" s="15"/>
      <c r="F262" s="15"/>
      <c r="G262" s="15"/>
      <c r="H262" s="15"/>
      <c r="I262" s="15"/>
      <c r="J262" s="15"/>
      <c r="K262" s="15"/>
      <c r="L262" s="15"/>
      <c r="M262" s="15"/>
      <c r="N262" s="15"/>
      <c r="O262" s="15"/>
      <c r="P262" s="15"/>
      <c r="Q262" s="15"/>
      <c r="R262" s="15"/>
      <c r="S262" s="15"/>
      <c r="T262" s="15"/>
      <c r="U262" s="16"/>
    </row>
    <row r="263" spans="2:21" ht="23" thickBot="1" x14ac:dyDescent="0.6">
      <c r="B263" s="92" t="s">
        <v>423</v>
      </c>
      <c r="C263" s="78">
        <v>44500</v>
      </c>
      <c r="D263" s="181">
        <v>199</v>
      </c>
      <c r="E263" s="182"/>
      <c r="F263" s="181" t="s">
        <v>429</v>
      </c>
      <c r="G263" s="194"/>
      <c r="H263" s="182"/>
      <c r="I263" s="181" t="s">
        <v>430</v>
      </c>
      <c r="J263" s="182"/>
      <c r="K263" s="308">
        <f>'B③-1【営業部】予算仕訳'!K223:M223</f>
        <v>1500</v>
      </c>
      <c r="L263" s="309"/>
      <c r="M263" s="310"/>
      <c r="N263" s="297"/>
      <c r="O263" s="298"/>
      <c r="P263" s="323">
        <f>P261-N263+K263</f>
        <v>10500</v>
      </c>
      <c r="Q263" s="325"/>
      <c r="R263" s="48" t="s">
        <v>485</v>
      </c>
      <c r="S263" s="302" t="s">
        <v>437</v>
      </c>
      <c r="T263" s="303"/>
      <c r="U263" s="16"/>
    </row>
    <row r="264" spans="2:21" ht="18" thickBot="1" x14ac:dyDescent="0.6">
      <c r="B264" s="14"/>
      <c r="C264" s="15"/>
      <c r="D264" s="15"/>
      <c r="E264" s="15"/>
      <c r="F264" s="15"/>
      <c r="G264" s="15"/>
      <c r="H264" s="15"/>
      <c r="I264" s="15"/>
      <c r="J264" s="15"/>
      <c r="K264" s="15"/>
      <c r="L264" s="15"/>
      <c r="M264" s="15"/>
      <c r="N264" s="15"/>
      <c r="O264" s="15"/>
      <c r="P264" s="15"/>
      <c r="Q264" s="15"/>
      <c r="R264" s="15"/>
      <c r="S264" s="15"/>
      <c r="T264" s="15"/>
      <c r="U264" s="16"/>
    </row>
    <row r="265" spans="2:21" ht="23" thickBot="1" x14ac:dyDescent="0.6">
      <c r="B265" s="92" t="s">
        <v>424</v>
      </c>
      <c r="C265" s="78">
        <v>44530</v>
      </c>
      <c r="D265" s="181">
        <v>199</v>
      </c>
      <c r="E265" s="182"/>
      <c r="F265" s="181" t="s">
        <v>429</v>
      </c>
      <c r="G265" s="194"/>
      <c r="H265" s="182"/>
      <c r="I265" s="181" t="s">
        <v>430</v>
      </c>
      <c r="J265" s="182"/>
      <c r="K265" s="308">
        <f>'B③-1【営業部】予算仕訳'!K226:M226</f>
        <v>1500</v>
      </c>
      <c r="L265" s="309"/>
      <c r="M265" s="310"/>
      <c r="N265" s="297"/>
      <c r="O265" s="298"/>
      <c r="P265" s="323">
        <f>P263-N265+K265</f>
        <v>12000</v>
      </c>
      <c r="Q265" s="325"/>
      <c r="R265" s="48" t="s">
        <v>485</v>
      </c>
      <c r="S265" s="302" t="s">
        <v>438</v>
      </c>
      <c r="T265" s="303"/>
      <c r="U265" s="16"/>
    </row>
    <row r="266" spans="2:21" ht="18" thickBot="1" x14ac:dyDescent="0.6">
      <c r="B266" s="14"/>
      <c r="C266" s="15"/>
      <c r="D266" s="15"/>
      <c r="E266" s="15"/>
      <c r="F266" s="15"/>
      <c r="G266" s="15"/>
      <c r="H266" s="15"/>
      <c r="I266" s="15"/>
      <c r="J266" s="15"/>
      <c r="K266" s="15"/>
      <c r="L266" s="15"/>
      <c r="M266" s="15"/>
      <c r="N266" s="15"/>
      <c r="O266" s="15"/>
      <c r="P266" s="15"/>
      <c r="Q266" s="15"/>
      <c r="R266" s="15"/>
      <c r="S266" s="15"/>
      <c r="T266" s="15"/>
      <c r="U266" s="16"/>
    </row>
    <row r="267" spans="2:21" ht="23" thickBot="1" x14ac:dyDescent="0.6">
      <c r="B267" s="92" t="s">
        <v>425</v>
      </c>
      <c r="C267" s="78">
        <v>44561</v>
      </c>
      <c r="D267" s="181">
        <v>199</v>
      </c>
      <c r="E267" s="182"/>
      <c r="F267" s="181" t="s">
        <v>429</v>
      </c>
      <c r="G267" s="194"/>
      <c r="H267" s="182"/>
      <c r="I267" s="181" t="s">
        <v>430</v>
      </c>
      <c r="J267" s="182"/>
      <c r="K267" s="308">
        <f>'B③-1【営業部】予算仕訳'!K229:M229</f>
        <v>1500</v>
      </c>
      <c r="L267" s="309"/>
      <c r="M267" s="310"/>
      <c r="N267" s="297"/>
      <c r="O267" s="298"/>
      <c r="P267" s="323">
        <f>P265-N267+K267</f>
        <v>13500</v>
      </c>
      <c r="Q267" s="325"/>
      <c r="R267" s="48" t="s">
        <v>485</v>
      </c>
      <c r="S267" s="302" t="s">
        <v>439</v>
      </c>
      <c r="T267" s="303"/>
      <c r="U267" s="16"/>
    </row>
    <row r="268" spans="2:21" ht="18" thickBot="1" x14ac:dyDescent="0.6">
      <c r="B268" s="14"/>
      <c r="C268" s="15"/>
      <c r="D268" s="15"/>
      <c r="E268" s="15"/>
      <c r="F268" s="15"/>
      <c r="G268" s="15"/>
      <c r="H268" s="15"/>
      <c r="I268" s="15"/>
      <c r="J268" s="15"/>
      <c r="K268" s="15"/>
      <c r="L268" s="15"/>
      <c r="M268" s="15"/>
      <c r="N268" s="15"/>
      <c r="O268" s="15"/>
      <c r="P268" s="15"/>
      <c r="Q268" s="15"/>
      <c r="R268" s="15"/>
      <c r="S268" s="15"/>
      <c r="T268" s="15"/>
      <c r="U268" s="16"/>
    </row>
    <row r="269" spans="2:21" ht="23" thickBot="1" x14ac:dyDescent="0.6">
      <c r="B269" s="92" t="s">
        <v>426</v>
      </c>
      <c r="C269" s="78">
        <v>44592</v>
      </c>
      <c r="D269" s="181">
        <v>199</v>
      </c>
      <c r="E269" s="182"/>
      <c r="F269" s="181" t="s">
        <v>429</v>
      </c>
      <c r="G269" s="194"/>
      <c r="H269" s="182"/>
      <c r="I269" s="181" t="s">
        <v>430</v>
      </c>
      <c r="J269" s="182"/>
      <c r="K269" s="308">
        <f>'B③-1【営業部】予算仕訳'!K232:M232</f>
        <v>1500</v>
      </c>
      <c r="L269" s="309"/>
      <c r="M269" s="310"/>
      <c r="N269" s="297"/>
      <c r="O269" s="298"/>
      <c r="P269" s="323">
        <f>P267-N269+K269</f>
        <v>15000</v>
      </c>
      <c r="Q269" s="325"/>
      <c r="R269" s="48" t="s">
        <v>485</v>
      </c>
      <c r="S269" s="302" t="s">
        <v>440</v>
      </c>
      <c r="T269" s="303"/>
      <c r="U269" s="16"/>
    </row>
    <row r="270" spans="2:21" ht="18" thickBot="1" x14ac:dyDescent="0.6">
      <c r="B270" s="14"/>
      <c r="C270" s="15"/>
      <c r="D270" s="15"/>
      <c r="E270" s="15"/>
      <c r="F270" s="15"/>
      <c r="G270" s="15"/>
      <c r="H270" s="15"/>
      <c r="I270" s="15"/>
      <c r="J270" s="15"/>
      <c r="K270" s="15"/>
      <c r="L270" s="15"/>
      <c r="M270" s="15"/>
      <c r="N270" s="15"/>
      <c r="O270" s="15"/>
      <c r="P270" s="15"/>
      <c r="Q270" s="15"/>
      <c r="R270" s="15"/>
      <c r="S270" s="15"/>
      <c r="T270" s="15"/>
      <c r="U270" s="16"/>
    </row>
    <row r="271" spans="2:21" ht="23" thickBot="1" x14ac:dyDescent="0.6">
      <c r="B271" s="92" t="s">
        <v>427</v>
      </c>
      <c r="C271" s="78">
        <v>44620</v>
      </c>
      <c r="D271" s="181">
        <v>199</v>
      </c>
      <c r="E271" s="182"/>
      <c r="F271" s="181" t="s">
        <v>429</v>
      </c>
      <c r="G271" s="194"/>
      <c r="H271" s="182"/>
      <c r="I271" s="181" t="s">
        <v>430</v>
      </c>
      <c r="J271" s="182"/>
      <c r="K271" s="308">
        <f>'B③-1【営業部】予算仕訳'!K235:M235</f>
        <v>1500</v>
      </c>
      <c r="L271" s="309"/>
      <c r="M271" s="310"/>
      <c r="N271" s="297"/>
      <c r="O271" s="298"/>
      <c r="P271" s="323">
        <f>P269-N271+K271</f>
        <v>16500</v>
      </c>
      <c r="Q271" s="325"/>
      <c r="R271" s="48" t="s">
        <v>485</v>
      </c>
      <c r="S271" s="302" t="s">
        <v>441</v>
      </c>
      <c r="T271" s="303"/>
      <c r="U271" s="16"/>
    </row>
    <row r="272" spans="2:21" ht="18" thickBot="1" x14ac:dyDescent="0.6">
      <c r="B272" s="14"/>
      <c r="C272" s="15"/>
      <c r="D272" s="15"/>
      <c r="E272" s="15"/>
      <c r="F272" s="15"/>
      <c r="G272" s="15"/>
      <c r="H272" s="15"/>
      <c r="I272" s="15"/>
      <c r="J272" s="15"/>
      <c r="K272" s="15"/>
      <c r="L272" s="15"/>
      <c r="M272" s="15"/>
      <c r="N272" s="15"/>
      <c r="O272" s="15"/>
      <c r="P272" s="15"/>
      <c r="Q272" s="15"/>
      <c r="R272" s="15"/>
      <c r="S272" s="15"/>
      <c r="T272" s="15"/>
      <c r="U272" s="16"/>
    </row>
    <row r="273" spans="2:21" ht="23" thickBot="1" x14ac:dyDescent="0.6">
      <c r="B273" s="92" t="s">
        <v>428</v>
      </c>
      <c r="C273" s="78">
        <v>44651</v>
      </c>
      <c r="D273" s="181">
        <v>199</v>
      </c>
      <c r="E273" s="182"/>
      <c r="F273" s="181" t="s">
        <v>429</v>
      </c>
      <c r="G273" s="194"/>
      <c r="H273" s="182"/>
      <c r="I273" s="181" t="s">
        <v>430</v>
      </c>
      <c r="J273" s="182"/>
      <c r="K273" s="308">
        <f>'B③-1【営業部】予算仕訳'!K238:M238</f>
        <v>1500</v>
      </c>
      <c r="L273" s="309"/>
      <c r="M273" s="310"/>
      <c r="N273" s="297"/>
      <c r="O273" s="298"/>
      <c r="P273" s="323">
        <f>P271-N273+K273</f>
        <v>18000</v>
      </c>
      <c r="Q273" s="325"/>
      <c r="R273" s="48" t="s">
        <v>485</v>
      </c>
      <c r="S273" s="302" t="s">
        <v>442</v>
      </c>
      <c r="T273" s="303"/>
      <c r="U273" s="16"/>
    </row>
    <row r="274" spans="2:21" x14ac:dyDescent="0.55000000000000004">
      <c r="B274" s="14"/>
      <c r="C274" s="15"/>
      <c r="D274" s="15"/>
      <c r="E274" s="15"/>
      <c r="F274" s="15"/>
      <c r="G274" s="15"/>
      <c r="H274" s="15"/>
      <c r="I274" s="15"/>
      <c r="J274" s="15"/>
      <c r="K274" s="15"/>
      <c r="L274" s="15"/>
      <c r="M274" s="15"/>
      <c r="N274" s="15"/>
      <c r="O274" s="15"/>
      <c r="P274" s="15"/>
      <c r="Q274" s="15"/>
      <c r="R274" s="15"/>
      <c r="S274" s="15"/>
      <c r="T274" s="15"/>
      <c r="U274" s="16"/>
    </row>
    <row r="275" spans="2:21" ht="18" thickBot="1" x14ac:dyDescent="0.6">
      <c r="B275" s="14"/>
      <c r="C275" s="15"/>
      <c r="D275" s="15"/>
      <c r="E275" s="15"/>
      <c r="F275" s="15"/>
      <c r="G275" s="15"/>
      <c r="H275" s="15"/>
      <c r="I275" s="15"/>
      <c r="J275" s="15"/>
      <c r="K275" s="15"/>
      <c r="L275" s="15"/>
      <c r="M275" s="15"/>
      <c r="N275" s="15"/>
      <c r="O275" s="15"/>
      <c r="P275" s="15"/>
      <c r="Q275" s="15"/>
      <c r="R275" s="15"/>
      <c r="S275" s="15"/>
      <c r="T275" s="15"/>
      <c r="U275" s="16"/>
    </row>
    <row r="276" spans="2:21" ht="23" thickBot="1" x14ac:dyDescent="0.6">
      <c r="B276" s="265" t="s">
        <v>348</v>
      </c>
      <c r="C276" s="245"/>
      <c r="D276" s="245"/>
      <c r="E276" s="245"/>
      <c r="F276" s="245"/>
      <c r="G276" s="245"/>
      <c r="H276" s="245"/>
      <c r="I276" s="245"/>
      <c r="J276" s="245"/>
      <c r="K276" s="245"/>
      <c r="L276" s="245"/>
      <c r="M276" s="245"/>
      <c r="N276" s="245"/>
      <c r="O276" s="245"/>
      <c r="P276" s="245"/>
      <c r="Q276" s="245"/>
      <c r="R276" s="245"/>
      <c r="S276" s="245"/>
      <c r="T276" s="246"/>
      <c r="U276" s="16"/>
    </row>
    <row r="277" spans="2:21" ht="18" thickBot="1" x14ac:dyDescent="0.6">
      <c r="B277" s="14"/>
      <c r="C277" s="15"/>
      <c r="D277" s="15"/>
      <c r="E277" s="15"/>
      <c r="F277" s="15"/>
      <c r="G277" s="15"/>
      <c r="H277" s="15"/>
      <c r="I277" s="15"/>
      <c r="J277" s="15"/>
      <c r="K277" s="15"/>
      <c r="L277" s="15"/>
      <c r="M277" s="15"/>
      <c r="N277" s="15"/>
      <c r="O277" s="15"/>
      <c r="P277" s="15"/>
      <c r="Q277" s="15"/>
      <c r="R277" s="15"/>
      <c r="S277" s="15"/>
      <c r="T277" s="15"/>
      <c r="U277" s="16"/>
    </row>
    <row r="278" spans="2:21" ht="23" thickBot="1" x14ac:dyDescent="0.6">
      <c r="B278" s="266" t="s">
        <v>357</v>
      </c>
      <c r="C278" s="182"/>
      <c r="D278" s="15"/>
      <c r="E278" s="15"/>
      <c r="F278" s="181" t="s">
        <v>359</v>
      </c>
      <c r="G278" s="194"/>
      <c r="H278" s="194"/>
      <c r="I278" s="194"/>
      <c r="J278" s="182"/>
      <c r="K278" s="15"/>
      <c r="L278" s="15"/>
      <c r="M278" s="15"/>
      <c r="N278" s="15"/>
      <c r="O278" s="15"/>
      <c r="P278" s="15"/>
      <c r="Q278" s="15"/>
      <c r="R278" s="15"/>
      <c r="S278" s="15"/>
      <c r="T278" s="15"/>
      <c r="U278" s="16"/>
    </row>
    <row r="279" spans="2:21" ht="23" thickBot="1" x14ac:dyDescent="0.6">
      <c r="B279" s="266" t="s">
        <v>355</v>
      </c>
      <c r="C279" s="182"/>
      <c r="D279" s="79" t="s">
        <v>360</v>
      </c>
      <c r="E279" s="51">
        <f>B⓵_マスタ登録!I83</f>
        <v>522</v>
      </c>
      <c r="F279" s="189" t="str">
        <f>B⓵_マスタ登録!J83</f>
        <v>固定販管費</v>
      </c>
      <c r="G279" s="205"/>
      <c r="H279" s="205"/>
      <c r="I279" s="205"/>
      <c r="J279" s="190"/>
      <c r="K279" s="43" t="s">
        <v>356</v>
      </c>
      <c r="L279" s="189" t="str">
        <f>B⓵_マスタ登録!M83</f>
        <v>借</v>
      </c>
      <c r="M279" s="190"/>
      <c r="N279" s="15"/>
      <c r="O279" s="15"/>
      <c r="P279" s="15"/>
      <c r="Q279" s="15"/>
      <c r="R279" s="15"/>
      <c r="S279" s="15"/>
      <c r="T279" s="15"/>
      <c r="U279" s="16"/>
    </row>
    <row r="280" spans="2:21" ht="23" thickBot="1" x14ac:dyDescent="0.6">
      <c r="B280" s="266" t="s">
        <v>285</v>
      </c>
      <c r="C280" s="182"/>
      <c r="D280" s="48" t="s">
        <v>360</v>
      </c>
      <c r="E280" s="51" t="str">
        <f>B⓵_マスタ登録!E$141</f>
        <v>①A</v>
      </c>
      <c r="F280" s="189" t="str">
        <f>B⓵_マスタ登録!F$141</f>
        <v>営業部</v>
      </c>
      <c r="G280" s="205"/>
      <c r="H280" s="205"/>
      <c r="I280" s="205"/>
      <c r="J280" s="190"/>
      <c r="K280" s="15"/>
      <c r="L280" s="15"/>
      <c r="M280" s="15"/>
      <c r="N280" s="15"/>
      <c r="O280" s="15"/>
      <c r="P280" s="15"/>
      <c r="Q280" s="15"/>
      <c r="R280" s="15"/>
      <c r="S280" s="15"/>
      <c r="T280" s="15"/>
      <c r="U280" s="16"/>
    </row>
    <row r="281" spans="2:21" ht="18" thickBot="1" x14ac:dyDescent="0.6">
      <c r="B281" s="14"/>
      <c r="C281" s="15"/>
      <c r="D281" s="15"/>
      <c r="E281" s="15"/>
      <c r="F281" s="15"/>
      <c r="G281" s="15"/>
      <c r="H281" s="15"/>
      <c r="I281" s="15"/>
      <c r="J281" s="15"/>
      <c r="K281" s="15"/>
      <c r="L281" s="15"/>
      <c r="M281" s="15"/>
      <c r="N281" s="15"/>
      <c r="O281" s="15"/>
      <c r="P281" s="15"/>
      <c r="Q281" s="15"/>
      <c r="R281" s="15"/>
      <c r="S281" s="15"/>
      <c r="T281" s="15"/>
      <c r="U281" s="16"/>
    </row>
    <row r="282" spans="2:21" ht="23" thickBot="1" x14ac:dyDescent="0.6">
      <c r="B282" s="311" t="s">
        <v>1</v>
      </c>
      <c r="C282" s="312" t="s">
        <v>312</v>
      </c>
      <c r="D282" s="313" t="s">
        <v>1</v>
      </c>
      <c r="E282" s="314"/>
      <c r="F282" s="313" t="s">
        <v>313</v>
      </c>
      <c r="G282" s="149"/>
      <c r="H282" s="314"/>
      <c r="I282" s="313" t="s">
        <v>285</v>
      </c>
      <c r="J282" s="314"/>
      <c r="K282" s="181" t="s">
        <v>349</v>
      </c>
      <c r="L282" s="194"/>
      <c r="M282" s="182"/>
      <c r="N282" s="181" t="s">
        <v>351</v>
      </c>
      <c r="O282" s="182"/>
      <c r="P282" s="181" t="s">
        <v>352</v>
      </c>
      <c r="Q282" s="182"/>
      <c r="R282" s="315" t="s">
        <v>353</v>
      </c>
      <c r="S282" s="304" t="s">
        <v>354</v>
      </c>
      <c r="T282" s="305"/>
      <c r="U282" s="16"/>
    </row>
    <row r="283" spans="2:21" ht="23" thickBot="1" x14ac:dyDescent="0.6">
      <c r="B283" s="286"/>
      <c r="C283" s="284"/>
      <c r="D283" s="247"/>
      <c r="E283" s="248"/>
      <c r="F283" s="247"/>
      <c r="G283" s="152"/>
      <c r="H283" s="248"/>
      <c r="I283" s="247"/>
      <c r="J283" s="248"/>
      <c r="K283" s="181" t="s">
        <v>350</v>
      </c>
      <c r="L283" s="194"/>
      <c r="M283" s="182"/>
      <c r="N283" s="181" t="s">
        <v>350</v>
      </c>
      <c r="O283" s="182"/>
      <c r="P283" s="181" t="s">
        <v>350</v>
      </c>
      <c r="Q283" s="182"/>
      <c r="R283" s="316"/>
      <c r="S283" s="306"/>
      <c r="T283" s="307"/>
      <c r="U283" s="16"/>
    </row>
    <row r="284" spans="2:21" ht="23" thickBot="1" x14ac:dyDescent="0.6">
      <c r="B284" s="92"/>
      <c r="C284" s="78">
        <v>44287</v>
      </c>
      <c r="D284" s="15"/>
      <c r="E284" s="15"/>
      <c r="F284" s="181" t="s">
        <v>361</v>
      </c>
      <c r="G284" s="194"/>
      <c r="H284" s="182"/>
      <c r="I284" s="15"/>
      <c r="J284" s="15"/>
      <c r="K284" s="122"/>
      <c r="L284" s="122"/>
      <c r="M284" s="15"/>
      <c r="N284" s="15"/>
      <c r="O284" s="15"/>
      <c r="P284" s="300"/>
      <c r="Q284" s="301"/>
      <c r="R284" s="15"/>
      <c r="S284" s="15"/>
      <c r="T284" s="15"/>
      <c r="U284" s="16"/>
    </row>
    <row r="285" spans="2:21" ht="18" thickBot="1" x14ac:dyDescent="0.6">
      <c r="B285" s="14"/>
      <c r="C285" s="15"/>
      <c r="D285" s="15"/>
      <c r="E285" s="15"/>
      <c r="F285" s="15"/>
      <c r="G285" s="15"/>
      <c r="H285" s="15"/>
      <c r="I285" s="15"/>
      <c r="J285" s="15"/>
      <c r="K285" s="122"/>
      <c r="L285" s="122"/>
      <c r="M285" s="15"/>
      <c r="N285" s="15"/>
      <c r="O285" s="15"/>
      <c r="P285" s="15"/>
      <c r="Q285" s="15"/>
      <c r="R285" s="15"/>
      <c r="S285" s="15"/>
      <c r="T285" s="15"/>
      <c r="U285" s="16"/>
    </row>
    <row r="286" spans="2:21" ht="23" thickBot="1" x14ac:dyDescent="0.6">
      <c r="B286" s="92" t="s">
        <v>417</v>
      </c>
      <c r="C286" s="78">
        <v>44316</v>
      </c>
      <c r="D286" s="181">
        <v>199</v>
      </c>
      <c r="E286" s="182"/>
      <c r="F286" s="181" t="s">
        <v>429</v>
      </c>
      <c r="G286" s="194"/>
      <c r="H286" s="182"/>
      <c r="I286" s="181" t="s">
        <v>430</v>
      </c>
      <c r="J286" s="182"/>
      <c r="K286" s="308">
        <f>'B③-1【営業部】予算仕訳'!K244:M244</f>
        <v>300</v>
      </c>
      <c r="L286" s="309"/>
      <c r="M286" s="310"/>
      <c r="N286" s="297"/>
      <c r="O286" s="298"/>
      <c r="P286" s="323">
        <f>P284-N286+K286</f>
        <v>300</v>
      </c>
      <c r="Q286" s="325"/>
      <c r="R286" s="48" t="s">
        <v>485</v>
      </c>
      <c r="S286" s="302" t="s">
        <v>443</v>
      </c>
      <c r="T286" s="303"/>
      <c r="U286" s="16"/>
    </row>
    <row r="287" spans="2:21" ht="18" thickBot="1" x14ac:dyDescent="0.6">
      <c r="B287" s="14"/>
      <c r="C287" s="15"/>
      <c r="D287" s="15"/>
      <c r="E287" s="15"/>
      <c r="F287" s="15"/>
      <c r="G287" s="15"/>
      <c r="H287" s="15"/>
      <c r="I287" s="15"/>
      <c r="J287" s="15"/>
      <c r="K287" s="15"/>
      <c r="L287" s="15"/>
      <c r="M287" s="15"/>
      <c r="N287" s="15"/>
      <c r="O287" s="15"/>
      <c r="P287" s="15"/>
      <c r="Q287" s="15"/>
      <c r="R287" s="15"/>
      <c r="S287" s="15"/>
      <c r="T287" s="15"/>
      <c r="U287" s="16"/>
    </row>
    <row r="288" spans="2:21" ht="23" thickBot="1" x14ac:dyDescent="0.6">
      <c r="B288" s="92" t="s">
        <v>418</v>
      </c>
      <c r="C288" s="78">
        <v>44347</v>
      </c>
      <c r="D288" s="181">
        <v>199</v>
      </c>
      <c r="E288" s="182"/>
      <c r="F288" s="181" t="s">
        <v>429</v>
      </c>
      <c r="G288" s="194"/>
      <c r="H288" s="182"/>
      <c r="I288" s="181" t="s">
        <v>430</v>
      </c>
      <c r="J288" s="182"/>
      <c r="K288" s="308">
        <f>'B③-1【営業部】予算仕訳'!K247:M247</f>
        <v>300</v>
      </c>
      <c r="L288" s="309"/>
      <c r="M288" s="310"/>
      <c r="N288" s="297"/>
      <c r="O288" s="298"/>
      <c r="P288" s="323">
        <f>P286-N288+K288</f>
        <v>600</v>
      </c>
      <c r="Q288" s="325"/>
      <c r="R288" s="48" t="s">
        <v>485</v>
      </c>
      <c r="S288" s="302" t="s">
        <v>444</v>
      </c>
      <c r="T288" s="303"/>
      <c r="U288" s="16"/>
    </row>
    <row r="289" spans="2:21" ht="18" thickBot="1" x14ac:dyDescent="0.6">
      <c r="B289" s="14"/>
      <c r="C289" s="15"/>
      <c r="D289" s="15"/>
      <c r="E289" s="15"/>
      <c r="F289" s="15"/>
      <c r="G289" s="15"/>
      <c r="H289" s="15"/>
      <c r="I289" s="15"/>
      <c r="J289" s="15"/>
      <c r="K289" s="15"/>
      <c r="L289" s="15"/>
      <c r="M289" s="15"/>
      <c r="N289" s="15"/>
      <c r="O289" s="15"/>
      <c r="P289" s="15"/>
      <c r="Q289" s="15"/>
      <c r="R289" s="15"/>
      <c r="S289" s="15"/>
      <c r="T289" s="15"/>
      <c r="U289" s="16"/>
    </row>
    <row r="290" spans="2:21" ht="23" thickBot="1" x14ac:dyDescent="0.6">
      <c r="B290" s="92" t="s">
        <v>419</v>
      </c>
      <c r="C290" s="78">
        <v>44377</v>
      </c>
      <c r="D290" s="181">
        <v>199</v>
      </c>
      <c r="E290" s="182"/>
      <c r="F290" s="181" t="s">
        <v>429</v>
      </c>
      <c r="G290" s="194"/>
      <c r="H290" s="182"/>
      <c r="I290" s="181" t="s">
        <v>430</v>
      </c>
      <c r="J290" s="182"/>
      <c r="K290" s="308">
        <f>'B③-1【営業部】予算仕訳'!K250:M250</f>
        <v>300</v>
      </c>
      <c r="L290" s="309"/>
      <c r="M290" s="310"/>
      <c r="N290" s="297"/>
      <c r="O290" s="298"/>
      <c r="P290" s="323">
        <f>P288-N290+K290</f>
        <v>900</v>
      </c>
      <c r="Q290" s="325"/>
      <c r="R290" s="48" t="s">
        <v>485</v>
      </c>
      <c r="S290" s="302" t="s">
        <v>445</v>
      </c>
      <c r="T290" s="303"/>
      <c r="U290" s="16"/>
    </row>
    <row r="291" spans="2:21" ht="18" thickBot="1" x14ac:dyDescent="0.6">
      <c r="B291" s="14"/>
      <c r="C291" s="15"/>
      <c r="D291" s="15"/>
      <c r="E291" s="15"/>
      <c r="F291" s="15"/>
      <c r="G291" s="15"/>
      <c r="H291" s="15"/>
      <c r="I291" s="15"/>
      <c r="J291" s="15"/>
      <c r="K291" s="15"/>
      <c r="L291" s="15"/>
      <c r="M291" s="15"/>
      <c r="N291" s="15"/>
      <c r="O291" s="15"/>
      <c r="P291" s="15"/>
      <c r="Q291" s="15"/>
      <c r="R291" s="15"/>
      <c r="S291" s="15"/>
      <c r="T291" s="15"/>
      <c r="U291" s="16"/>
    </row>
    <row r="292" spans="2:21" ht="23" thickBot="1" x14ac:dyDescent="0.6">
      <c r="B292" s="92" t="s">
        <v>420</v>
      </c>
      <c r="C292" s="78">
        <v>44408</v>
      </c>
      <c r="D292" s="181">
        <v>199</v>
      </c>
      <c r="E292" s="182"/>
      <c r="F292" s="181" t="s">
        <v>429</v>
      </c>
      <c r="G292" s="194"/>
      <c r="H292" s="182"/>
      <c r="I292" s="181" t="s">
        <v>430</v>
      </c>
      <c r="J292" s="182"/>
      <c r="K292" s="308">
        <f>'B③-1【営業部】予算仕訳'!K253:M253</f>
        <v>300</v>
      </c>
      <c r="L292" s="309"/>
      <c r="M292" s="310"/>
      <c r="N292" s="297"/>
      <c r="O292" s="298"/>
      <c r="P292" s="323">
        <f>P290-N292+K292</f>
        <v>1200</v>
      </c>
      <c r="Q292" s="325"/>
      <c r="R292" s="48" t="s">
        <v>485</v>
      </c>
      <c r="S292" s="302" t="s">
        <v>446</v>
      </c>
      <c r="T292" s="303"/>
      <c r="U292" s="16"/>
    </row>
    <row r="293" spans="2:21" ht="18" thickBot="1" x14ac:dyDescent="0.6">
      <c r="B293" s="14"/>
      <c r="C293" s="15"/>
      <c r="D293" s="15"/>
      <c r="E293" s="15"/>
      <c r="F293" s="15"/>
      <c r="G293" s="15"/>
      <c r="H293" s="15"/>
      <c r="I293" s="15"/>
      <c r="J293" s="15"/>
      <c r="K293" s="15"/>
      <c r="L293" s="15"/>
      <c r="M293" s="15"/>
      <c r="N293" s="15"/>
      <c r="O293" s="15"/>
      <c r="P293" s="15"/>
      <c r="Q293" s="15"/>
      <c r="R293" s="15"/>
      <c r="S293" s="15"/>
      <c r="T293" s="15"/>
      <c r="U293" s="16"/>
    </row>
    <row r="294" spans="2:21" ht="23" thickBot="1" x14ac:dyDescent="0.6">
      <c r="B294" s="92" t="s">
        <v>421</v>
      </c>
      <c r="C294" s="78">
        <v>44439</v>
      </c>
      <c r="D294" s="181">
        <v>199</v>
      </c>
      <c r="E294" s="182"/>
      <c r="F294" s="181" t="s">
        <v>429</v>
      </c>
      <c r="G294" s="194"/>
      <c r="H294" s="182"/>
      <c r="I294" s="181" t="s">
        <v>430</v>
      </c>
      <c r="J294" s="182"/>
      <c r="K294" s="308">
        <f>'B③-1【営業部】予算仕訳'!K253:M253</f>
        <v>300</v>
      </c>
      <c r="L294" s="309"/>
      <c r="M294" s="310"/>
      <c r="N294" s="297"/>
      <c r="O294" s="298"/>
      <c r="P294" s="323">
        <f>P292-N294+K294</f>
        <v>1500</v>
      </c>
      <c r="Q294" s="325"/>
      <c r="R294" s="48" t="s">
        <v>485</v>
      </c>
      <c r="S294" s="302" t="s">
        <v>447</v>
      </c>
      <c r="T294" s="303"/>
      <c r="U294" s="16"/>
    </row>
    <row r="295" spans="2:21" ht="18" thickBot="1" x14ac:dyDescent="0.6">
      <c r="B295" s="14"/>
      <c r="C295" s="15"/>
      <c r="D295" s="15"/>
      <c r="E295" s="15"/>
      <c r="F295" s="15"/>
      <c r="G295" s="15"/>
      <c r="H295" s="15"/>
      <c r="I295" s="15"/>
      <c r="J295" s="15"/>
      <c r="K295" s="15"/>
      <c r="L295" s="15"/>
      <c r="M295" s="15"/>
      <c r="N295" s="15"/>
      <c r="O295" s="15"/>
      <c r="P295" s="15"/>
      <c r="Q295" s="15"/>
      <c r="R295" s="15"/>
      <c r="S295" s="15"/>
      <c r="T295" s="15"/>
      <c r="U295" s="16"/>
    </row>
    <row r="296" spans="2:21" ht="23" thickBot="1" x14ac:dyDescent="0.6">
      <c r="B296" s="92" t="s">
        <v>422</v>
      </c>
      <c r="C296" s="78">
        <v>44469</v>
      </c>
      <c r="D296" s="181">
        <v>199</v>
      </c>
      <c r="E296" s="182"/>
      <c r="F296" s="181" t="s">
        <v>429</v>
      </c>
      <c r="G296" s="194"/>
      <c r="H296" s="182"/>
      <c r="I296" s="181" t="s">
        <v>430</v>
      </c>
      <c r="J296" s="182"/>
      <c r="K296" s="308">
        <f>'B③-1【営業部】予算仕訳'!K259:M259</f>
        <v>300</v>
      </c>
      <c r="L296" s="309"/>
      <c r="M296" s="310"/>
      <c r="N296" s="297"/>
      <c r="O296" s="298"/>
      <c r="P296" s="323">
        <f>P294-N296+K296</f>
        <v>1800</v>
      </c>
      <c r="Q296" s="325"/>
      <c r="R296" s="48" t="s">
        <v>485</v>
      </c>
      <c r="S296" s="302" t="s">
        <v>448</v>
      </c>
      <c r="T296" s="303"/>
      <c r="U296" s="16"/>
    </row>
    <row r="297" spans="2:21" ht="18" thickBot="1" x14ac:dyDescent="0.6">
      <c r="B297" s="14"/>
      <c r="C297" s="15"/>
      <c r="D297" s="15"/>
      <c r="E297" s="15"/>
      <c r="F297" s="15"/>
      <c r="G297" s="15"/>
      <c r="H297" s="15"/>
      <c r="I297" s="15"/>
      <c r="J297" s="15"/>
      <c r="K297" s="15"/>
      <c r="L297" s="15"/>
      <c r="M297" s="15"/>
      <c r="N297" s="15"/>
      <c r="O297" s="15"/>
      <c r="P297" s="15"/>
      <c r="Q297" s="15"/>
      <c r="R297" s="15"/>
      <c r="S297" s="15"/>
      <c r="T297" s="15"/>
      <c r="U297" s="16"/>
    </row>
    <row r="298" spans="2:21" ht="23" thickBot="1" x14ac:dyDescent="0.6">
      <c r="B298" s="92" t="s">
        <v>423</v>
      </c>
      <c r="C298" s="78">
        <v>44500</v>
      </c>
      <c r="D298" s="181">
        <v>199</v>
      </c>
      <c r="E298" s="182"/>
      <c r="F298" s="181" t="s">
        <v>429</v>
      </c>
      <c r="G298" s="194"/>
      <c r="H298" s="182"/>
      <c r="I298" s="181" t="s">
        <v>430</v>
      </c>
      <c r="J298" s="182"/>
      <c r="K298" s="308">
        <f>'B③-1【営業部】予算仕訳'!K262:M262</f>
        <v>300</v>
      </c>
      <c r="L298" s="309"/>
      <c r="M298" s="310"/>
      <c r="N298" s="297"/>
      <c r="O298" s="298"/>
      <c r="P298" s="323">
        <f>P296-N298+K298</f>
        <v>2100</v>
      </c>
      <c r="Q298" s="325"/>
      <c r="R298" s="48" t="s">
        <v>485</v>
      </c>
      <c r="S298" s="302" t="s">
        <v>449</v>
      </c>
      <c r="T298" s="303"/>
      <c r="U298" s="16"/>
    </row>
    <row r="299" spans="2:21" ht="18" thickBot="1" x14ac:dyDescent="0.6">
      <c r="B299" s="14"/>
      <c r="C299" s="15"/>
      <c r="D299" s="15"/>
      <c r="E299" s="15"/>
      <c r="F299" s="15"/>
      <c r="G299" s="15"/>
      <c r="H299" s="15"/>
      <c r="I299" s="15"/>
      <c r="J299" s="15"/>
      <c r="K299" s="15"/>
      <c r="L299" s="15"/>
      <c r="M299" s="15"/>
      <c r="N299" s="15"/>
      <c r="O299" s="15"/>
      <c r="P299" s="15"/>
      <c r="Q299" s="15"/>
      <c r="R299" s="15"/>
      <c r="S299" s="15"/>
      <c r="T299" s="15"/>
      <c r="U299" s="16"/>
    </row>
    <row r="300" spans="2:21" ht="23" thickBot="1" x14ac:dyDescent="0.6">
      <c r="B300" s="92" t="s">
        <v>424</v>
      </c>
      <c r="C300" s="78">
        <v>44530</v>
      </c>
      <c r="D300" s="181">
        <v>199</v>
      </c>
      <c r="E300" s="182"/>
      <c r="F300" s="181" t="s">
        <v>429</v>
      </c>
      <c r="G300" s="194"/>
      <c r="H300" s="182"/>
      <c r="I300" s="181" t="s">
        <v>430</v>
      </c>
      <c r="J300" s="182"/>
      <c r="K300" s="308">
        <f>'B③-1【営業部】予算仕訳'!K265:M265</f>
        <v>300</v>
      </c>
      <c r="L300" s="309"/>
      <c r="M300" s="310"/>
      <c r="N300" s="297"/>
      <c r="O300" s="298"/>
      <c r="P300" s="323">
        <f>P298-N300+K300</f>
        <v>2400</v>
      </c>
      <c r="Q300" s="325"/>
      <c r="R300" s="48" t="s">
        <v>485</v>
      </c>
      <c r="S300" s="302" t="s">
        <v>450</v>
      </c>
      <c r="T300" s="303"/>
      <c r="U300" s="16"/>
    </row>
    <row r="301" spans="2:21" ht="18" thickBot="1" x14ac:dyDescent="0.6">
      <c r="B301" s="14"/>
      <c r="C301" s="15"/>
      <c r="D301" s="15"/>
      <c r="E301" s="15"/>
      <c r="F301" s="15"/>
      <c r="G301" s="15"/>
      <c r="H301" s="15"/>
      <c r="I301" s="15"/>
      <c r="J301" s="15"/>
      <c r="K301" s="15"/>
      <c r="L301" s="15"/>
      <c r="M301" s="15"/>
      <c r="N301" s="15"/>
      <c r="O301" s="15"/>
      <c r="P301" s="15"/>
      <c r="Q301" s="15"/>
      <c r="R301" s="15"/>
      <c r="S301" s="15"/>
      <c r="T301" s="15"/>
      <c r="U301" s="16"/>
    </row>
    <row r="302" spans="2:21" ht="23" thickBot="1" x14ac:dyDescent="0.6">
      <c r="B302" s="92" t="s">
        <v>425</v>
      </c>
      <c r="C302" s="78">
        <v>44561</v>
      </c>
      <c r="D302" s="181">
        <v>199</v>
      </c>
      <c r="E302" s="182"/>
      <c r="F302" s="181" t="s">
        <v>429</v>
      </c>
      <c r="G302" s="194"/>
      <c r="H302" s="182"/>
      <c r="I302" s="181" t="s">
        <v>430</v>
      </c>
      <c r="J302" s="182"/>
      <c r="K302" s="308">
        <f>'B③-1【営業部】予算仕訳'!K268:M268</f>
        <v>300</v>
      </c>
      <c r="L302" s="309"/>
      <c r="M302" s="310"/>
      <c r="N302" s="297"/>
      <c r="O302" s="298"/>
      <c r="P302" s="323">
        <f>P300-N302+K302</f>
        <v>2700</v>
      </c>
      <c r="Q302" s="325"/>
      <c r="R302" s="48" t="s">
        <v>485</v>
      </c>
      <c r="S302" s="302" t="s">
        <v>451</v>
      </c>
      <c r="T302" s="303"/>
      <c r="U302" s="16"/>
    </row>
    <row r="303" spans="2:21" ht="18" thickBot="1" x14ac:dyDescent="0.6">
      <c r="B303" s="14"/>
      <c r="C303" s="15"/>
      <c r="D303" s="15"/>
      <c r="E303" s="15"/>
      <c r="F303" s="15"/>
      <c r="G303" s="15"/>
      <c r="H303" s="15"/>
      <c r="I303" s="15"/>
      <c r="J303" s="15"/>
      <c r="K303" s="15"/>
      <c r="L303" s="15"/>
      <c r="M303" s="15"/>
      <c r="N303" s="15"/>
      <c r="O303" s="15"/>
      <c r="P303" s="15"/>
      <c r="Q303" s="15"/>
      <c r="R303" s="15"/>
      <c r="S303" s="15"/>
      <c r="T303" s="15"/>
      <c r="U303" s="16"/>
    </row>
    <row r="304" spans="2:21" ht="23" thickBot="1" x14ac:dyDescent="0.6">
      <c r="B304" s="92" t="s">
        <v>426</v>
      </c>
      <c r="C304" s="78">
        <v>44592</v>
      </c>
      <c r="D304" s="181">
        <v>199</v>
      </c>
      <c r="E304" s="182"/>
      <c r="F304" s="181" t="s">
        <v>429</v>
      </c>
      <c r="G304" s="194"/>
      <c r="H304" s="182"/>
      <c r="I304" s="181" t="s">
        <v>430</v>
      </c>
      <c r="J304" s="182"/>
      <c r="K304" s="308">
        <f>'B③-1【営業部】予算仕訳'!K271:M271</f>
        <v>300</v>
      </c>
      <c r="L304" s="309"/>
      <c r="M304" s="310"/>
      <c r="N304" s="297"/>
      <c r="O304" s="298"/>
      <c r="P304" s="323">
        <f>P302-N304+K304</f>
        <v>3000</v>
      </c>
      <c r="Q304" s="325"/>
      <c r="R304" s="48" t="s">
        <v>485</v>
      </c>
      <c r="S304" s="302" t="s">
        <v>452</v>
      </c>
      <c r="T304" s="303"/>
      <c r="U304" s="16"/>
    </row>
    <row r="305" spans="2:21" ht="18" thickBot="1" x14ac:dyDescent="0.6">
      <c r="B305" s="14"/>
      <c r="C305" s="15"/>
      <c r="D305" s="15"/>
      <c r="E305" s="15"/>
      <c r="F305" s="15"/>
      <c r="G305" s="15"/>
      <c r="H305" s="15"/>
      <c r="I305" s="15"/>
      <c r="J305" s="15"/>
      <c r="K305" s="15"/>
      <c r="L305" s="15"/>
      <c r="M305" s="15"/>
      <c r="N305" s="15"/>
      <c r="O305" s="15"/>
      <c r="P305" s="15"/>
      <c r="Q305" s="15"/>
      <c r="R305" s="15"/>
      <c r="S305" s="15"/>
      <c r="T305" s="15"/>
      <c r="U305" s="16"/>
    </row>
    <row r="306" spans="2:21" ht="23" thickBot="1" x14ac:dyDescent="0.6">
      <c r="B306" s="92" t="s">
        <v>427</v>
      </c>
      <c r="C306" s="78">
        <v>44620</v>
      </c>
      <c r="D306" s="181">
        <v>199</v>
      </c>
      <c r="E306" s="182"/>
      <c r="F306" s="181" t="s">
        <v>429</v>
      </c>
      <c r="G306" s="194"/>
      <c r="H306" s="182"/>
      <c r="I306" s="181" t="s">
        <v>430</v>
      </c>
      <c r="J306" s="182"/>
      <c r="K306" s="308">
        <f>'B③-1【営業部】予算仕訳'!K274:M274</f>
        <v>300</v>
      </c>
      <c r="L306" s="309"/>
      <c r="M306" s="310"/>
      <c r="N306" s="297"/>
      <c r="O306" s="298"/>
      <c r="P306" s="323">
        <f>P304-N306+K306</f>
        <v>3300</v>
      </c>
      <c r="Q306" s="325"/>
      <c r="R306" s="48" t="s">
        <v>485</v>
      </c>
      <c r="S306" s="302" t="s">
        <v>453</v>
      </c>
      <c r="T306" s="303"/>
      <c r="U306" s="16"/>
    </row>
    <row r="307" spans="2:21" ht="18" thickBot="1" x14ac:dyDescent="0.6">
      <c r="B307" s="14"/>
      <c r="C307" s="15"/>
      <c r="D307" s="15"/>
      <c r="E307" s="15"/>
      <c r="F307" s="15"/>
      <c r="G307" s="15"/>
      <c r="H307" s="15"/>
      <c r="I307" s="15"/>
      <c r="J307" s="15"/>
      <c r="K307" s="15"/>
      <c r="L307" s="15"/>
      <c r="M307" s="15"/>
      <c r="N307" s="15"/>
      <c r="O307" s="15"/>
      <c r="P307" s="15"/>
      <c r="Q307" s="15"/>
      <c r="R307" s="15"/>
      <c r="S307" s="15"/>
      <c r="T307" s="15"/>
      <c r="U307" s="16"/>
    </row>
    <row r="308" spans="2:21" ht="23" thickBot="1" x14ac:dyDescent="0.6">
      <c r="B308" s="92" t="s">
        <v>428</v>
      </c>
      <c r="C308" s="78">
        <v>44651</v>
      </c>
      <c r="D308" s="181">
        <v>199</v>
      </c>
      <c r="E308" s="182"/>
      <c r="F308" s="181" t="s">
        <v>429</v>
      </c>
      <c r="G308" s="194"/>
      <c r="H308" s="182"/>
      <c r="I308" s="181" t="s">
        <v>430</v>
      </c>
      <c r="J308" s="182"/>
      <c r="K308" s="308">
        <f>'B③-1【営業部】予算仕訳'!K277:M277</f>
        <v>300</v>
      </c>
      <c r="L308" s="309"/>
      <c r="M308" s="310"/>
      <c r="N308" s="297"/>
      <c r="O308" s="298"/>
      <c r="P308" s="323">
        <f>P306-N308+K308</f>
        <v>3600</v>
      </c>
      <c r="Q308" s="325"/>
      <c r="R308" s="48" t="s">
        <v>485</v>
      </c>
      <c r="S308" s="302" t="s">
        <v>454</v>
      </c>
      <c r="T308" s="303"/>
      <c r="U308" s="16"/>
    </row>
    <row r="309" spans="2:21" x14ac:dyDescent="0.55000000000000004">
      <c r="B309" s="17"/>
      <c r="C309" s="97"/>
      <c r="D309" s="97"/>
      <c r="E309" s="97"/>
      <c r="F309" s="97"/>
      <c r="G309" s="97"/>
      <c r="H309" s="97"/>
      <c r="I309" s="97"/>
      <c r="J309" s="97"/>
      <c r="K309" s="97"/>
      <c r="L309" s="97"/>
      <c r="M309" s="97"/>
      <c r="N309" s="97"/>
      <c r="O309" s="97"/>
      <c r="P309" s="97"/>
      <c r="Q309" s="97"/>
      <c r="R309" s="97"/>
      <c r="S309" s="97"/>
      <c r="T309" s="97"/>
      <c r="U309" s="18"/>
    </row>
  </sheetData>
  <mergeCells count="892">
    <mergeCell ref="P306:Q306"/>
    <mergeCell ref="S306:T306"/>
    <mergeCell ref="D308:E308"/>
    <mergeCell ref="F308:H308"/>
    <mergeCell ref="I308:J308"/>
    <mergeCell ref="K308:M308"/>
    <mergeCell ref="N308:O308"/>
    <mergeCell ref="P308:Q308"/>
    <mergeCell ref="S308:T308"/>
    <mergeCell ref="D306:E306"/>
    <mergeCell ref="F306:H306"/>
    <mergeCell ref="I306:J306"/>
    <mergeCell ref="K306:M306"/>
    <mergeCell ref="N306:O306"/>
    <mergeCell ref="P302:Q302"/>
    <mergeCell ref="S302:T302"/>
    <mergeCell ref="D304:E304"/>
    <mergeCell ref="F304:H304"/>
    <mergeCell ref="I304:J304"/>
    <mergeCell ref="K304:M304"/>
    <mergeCell ref="N304:O304"/>
    <mergeCell ref="P304:Q304"/>
    <mergeCell ref="S304:T304"/>
    <mergeCell ref="D302:E302"/>
    <mergeCell ref="F302:H302"/>
    <mergeCell ref="I302:J302"/>
    <mergeCell ref="K302:M302"/>
    <mergeCell ref="N302:O302"/>
    <mergeCell ref="P298:Q298"/>
    <mergeCell ref="S298:T298"/>
    <mergeCell ref="D300:E300"/>
    <mergeCell ref="F300:H300"/>
    <mergeCell ref="I300:J300"/>
    <mergeCell ref="K300:M300"/>
    <mergeCell ref="N300:O300"/>
    <mergeCell ref="P300:Q300"/>
    <mergeCell ref="S300:T300"/>
    <mergeCell ref="D298:E298"/>
    <mergeCell ref="F298:H298"/>
    <mergeCell ref="I298:J298"/>
    <mergeCell ref="K298:M298"/>
    <mergeCell ref="N298:O298"/>
    <mergeCell ref="P294:Q294"/>
    <mergeCell ref="S294:T294"/>
    <mergeCell ref="D296:E296"/>
    <mergeCell ref="F296:H296"/>
    <mergeCell ref="I296:J296"/>
    <mergeCell ref="K296:M296"/>
    <mergeCell ref="N296:O296"/>
    <mergeCell ref="P296:Q296"/>
    <mergeCell ref="S296:T296"/>
    <mergeCell ref="D294:E294"/>
    <mergeCell ref="F294:H294"/>
    <mergeCell ref="I294:J294"/>
    <mergeCell ref="K294:M294"/>
    <mergeCell ref="N294:O294"/>
    <mergeCell ref="P290:Q290"/>
    <mergeCell ref="S290:T290"/>
    <mergeCell ref="D292:E292"/>
    <mergeCell ref="F292:H292"/>
    <mergeCell ref="I292:J292"/>
    <mergeCell ref="K292:M292"/>
    <mergeCell ref="N292:O292"/>
    <mergeCell ref="P292:Q292"/>
    <mergeCell ref="S292:T292"/>
    <mergeCell ref="D290:E290"/>
    <mergeCell ref="F290:H290"/>
    <mergeCell ref="I290:J290"/>
    <mergeCell ref="K290:M290"/>
    <mergeCell ref="N290:O290"/>
    <mergeCell ref="S286:T286"/>
    <mergeCell ref="D288:E288"/>
    <mergeCell ref="F288:H288"/>
    <mergeCell ref="I288:J288"/>
    <mergeCell ref="K288:M288"/>
    <mergeCell ref="N288:O288"/>
    <mergeCell ref="P288:Q288"/>
    <mergeCell ref="S288:T288"/>
    <mergeCell ref="F284:H284"/>
    <mergeCell ref="P284:Q284"/>
    <mergeCell ref="D286:E286"/>
    <mergeCell ref="F286:H286"/>
    <mergeCell ref="I286:J286"/>
    <mergeCell ref="K286:M286"/>
    <mergeCell ref="N286:O286"/>
    <mergeCell ref="P286:Q286"/>
    <mergeCell ref="K282:M282"/>
    <mergeCell ref="N282:O282"/>
    <mergeCell ref="P282:Q282"/>
    <mergeCell ref="R282:R283"/>
    <mergeCell ref="S282:T283"/>
    <mergeCell ref="K283:M283"/>
    <mergeCell ref="N283:O283"/>
    <mergeCell ref="P283:Q283"/>
    <mergeCell ref="B280:C280"/>
    <mergeCell ref="F280:J280"/>
    <mergeCell ref="B282:B283"/>
    <mergeCell ref="C282:C283"/>
    <mergeCell ref="D282:E283"/>
    <mergeCell ref="F282:H283"/>
    <mergeCell ref="I282:J283"/>
    <mergeCell ref="B276:T276"/>
    <mergeCell ref="B278:C278"/>
    <mergeCell ref="F278:J278"/>
    <mergeCell ref="B279:C279"/>
    <mergeCell ref="F279:J279"/>
    <mergeCell ref="L279:M279"/>
    <mergeCell ref="P271:Q271"/>
    <mergeCell ref="S271:T271"/>
    <mergeCell ref="D273:E273"/>
    <mergeCell ref="F273:H273"/>
    <mergeCell ref="I273:J273"/>
    <mergeCell ref="K273:M273"/>
    <mergeCell ref="N273:O273"/>
    <mergeCell ref="P273:Q273"/>
    <mergeCell ref="S273:T273"/>
    <mergeCell ref="D271:E271"/>
    <mergeCell ref="F271:H271"/>
    <mergeCell ref="I271:J271"/>
    <mergeCell ref="K271:M271"/>
    <mergeCell ref="N271:O271"/>
    <mergeCell ref="P267:Q267"/>
    <mergeCell ref="S267:T267"/>
    <mergeCell ref="D269:E269"/>
    <mergeCell ref="F269:H269"/>
    <mergeCell ref="I269:J269"/>
    <mergeCell ref="K269:M269"/>
    <mergeCell ref="N269:O269"/>
    <mergeCell ref="P269:Q269"/>
    <mergeCell ref="S269:T269"/>
    <mergeCell ref="D267:E267"/>
    <mergeCell ref="F267:H267"/>
    <mergeCell ref="I267:J267"/>
    <mergeCell ref="K267:M267"/>
    <mergeCell ref="N267:O267"/>
    <mergeCell ref="P263:Q263"/>
    <mergeCell ref="S263:T263"/>
    <mergeCell ref="D265:E265"/>
    <mergeCell ref="F265:H265"/>
    <mergeCell ref="I265:J265"/>
    <mergeCell ref="K265:M265"/>
    <mergeCell ref="N265:O265"/>
    <mergeCell ref="P265:Q265"/>
    <mergeCell ref="S265:T265"/>
    <mergeCell ref="D263:E263"/>
    <mergeCell ref="F263:H263"/>
    <mergeCell ref="I263:J263"/>
    <mergeCell ref="K263:M263"/>
    <mergeCell ref="N263:O263"/>
    <mergeCell ref="P259:Q259"/>
    <mergeCell ref="S259:T259"/>
    <mergeCell ref="D261:E261"/>
    <mergeCell ref="F261:H261"/>
    <mergeCell ref="I261:J261"/>
    <mergeCell ref="K261:M261"/>
    <mergeCell ref="N261:O261"/>
    <mergeCell ref="P261:Q261"/>
    <mergeCell ref="S261:T261"/>
    <mergeCell ref="D259:E259"/>
    <mergeCell ref="F259:H259"/>
    <mergeCell ref="I259:J259"/>
    <mergeCell ref="K259:M259"/>
    <mergeCell ref="N259:O259"/>
    <mergeCell ref="P255:Q255"/>
    <mergeCell ref="S255:T255"/>
    <mergeCell ref="D257:E257"/>
    <mergeCell ref="F257:H257"/>
    <mergeCell ref="I257:J257"/>
    <mergeCell ref="K257:M257"/>
    <mergeCell ref="N257:O257"/>
    <mergeCell ref="P257:Q257"/>
    <mergeCell ref="S257:T257"/>
    <mergeCell ref="D255:E255"/>
    <mergeCell ref="F255:H255"/>
    <mergeCell ref="I255:J255"/>
    <mergeCell ref="K255:M255"/>
    <mergeCell ref="N255:O255"/>
    <mergeCell ref="S251:T251"/>
    <mergeCell ref="D253:E253"/>
    <mergeCell ref="F253:H253"/>
    <mergeCell ref="I253:J253"/>
    <mergeCell ref="K253:M253"/>
    <mergeCell ref="N253:O253"/>
    <mergeCell ref="P253:Q253"/>
    <mergeCell ref="S253:T253"/>
    <mergeCell ref="F249:H249"/>
    <mergeCell ref="P249:Q249"/>
    <mergeCell ref="D251:E251"/>
    <mergeCell ref="F251:H251"/>
    <mergeCell ref="I251:J251"/>
    <mergeCell ref="K251:M251"/>
    <mergeCell ref="N251:O251"/>
    <mergeCell ref="P251:Q251"/>
    <mergeCell ref="K247:M247"/>
    <mergeCell ref="N247:O247"/>
    <mergeCell ref="P247:Q247"/>
    <mergeCell ref="R247:R248"/>
    <mergeCell ref="S247:T248"/>
    <mergeCell ref="K248:M248"/>
    <mergeCell ref="N248:O248"/>
    <mergeCell ref="P248:Q248"/>
    <mergeCell ref="B247:B248"/>
    <mergeCell ref="C247:C248"/>
    <mergeCell ref="D247:E248"/>
    <mergeCell ref="F247:H248"/>
    <mergeCell ref="I247:J248"/>
    <mergeCell ref="B244:C244"/>
    <mergeCell ref="F244:J244"/>
    <mergeCell ref="L244:M244"/>
    <mergeCell ref="B245:C245"/>
    <mergeCell ref="F245:J245"/>
    <mergeCell ref="F138:J138"/>
    <mergeCell ref="B138:C138"/>
    <mergeCell ref="B136:T136"/>
    <mergeCell ref="B241:T241"/>
    <mergeCell ref="B243:C243"/>
    <mergeCell ref="F243:J243"/>
    <mergeCell ref="P236:Q236"/>
    <mergeCell ref="S236:T236"/>
    <mergeCell ref="D238:E238"/>
    <mergeCell ref="F238:H238"/>
    <mergeCell ref="I238:J238"/>
    <mergeCell ref="K238:M238"/>
    <mergeCell ref="N238:O238"/>
    <mergeCell ref="P238:Q238"/>
    <mergeCell ref="S238:T238"/>
    <mergeCell ref="D236:E236"/>
    <mergeCell ref="F236:H236"/>
    <mergeCell ref="I236:J236"/>
    <mergeCell ref="K236:M236"/>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P114:Q114"/>
    <mergeCell ref="S114:T114"/>
    <mergeCell ref="D116:E116"/>
    <mergeCell ref="F116:H116"/>
    <mergeCell ref="I116:J116"/>
    <mergeCell ref="K116:M116"/>
    <mergeCell ref="N116:O116"/>
    <mergeCell ref="P116:Q116"/>
    <mergeCell ref="S116:T116"/>
    <mergeCell ref="D114:E114"/>
    <mergeCell ref="F114:H114"/>
    <mergeCell ref="I114:J114"/>
    <mergeCell ref="K114:M114"/>
    <mergeCell ref="N114:O114"/>
    <mergeCell ref="S110:T110"/>
    <mergeCell ref="D112:E112"/>
    <mergeCell ref="F112:H112"/>
    <mergeCell ref="I112:J112"/>
    <mergeCell ref="K112:M112"/>
    <mergeCell ref="N112:O112"/>
    <mergeCell ref="P112:Q112"/>
    <mergeCell ref="S112:T112"/>
    <mergeCell ref="F108:H108"/>
    <mergeCell ref="P108:Q108"/>
    <mergeCell ref="D110:E110"/>
    <mergeCell ref="F110:H110"/>
    <mergeCell ref="I110:J110"/>
    <mergeCell ref="K110:M110"/>
    <mergeCell ref="N110:O110"/>
    <mergeCell ref="P110:Q110"/>
    <mergeCell ref="K106:M106"/>
    <mergeCell ref="N106:O106"/>
    <mergeCell ref="P106:Q106"/>
    <mergeCell ref="R106:R107"/>
    <mergeCell ref="S106:T107"/>
    <mergeCell ref="K107:M107"/>
    <mergeCell ref="N107:O107"/>
    <mergeCell ref="P107:Q107"/>
    <mergeCell ref="B104:C104"/>
    <mergeCell ref="F104:J104"/>
    <mergeCell ref="B106:B107"/>
    <mergeCell ref="C106:C107"/>
    <mergeCell ref="D106:E107"/>
    <mergeCell ref="F106:H107"/>
    <mergeCell ref="I106:J107"/>
    <mergeCell ref="B100:T100"/>
    <mergeCell ref="B102:C102"/>
    <mergeCell ref="F102:J102"/>
    <mergeCell ref="B103:C103"/>
    <mergeCell ref="F103:J103"/>
    <mergeCell ref="L103:M103"/>
    <mergeCell ref="P95:Q95"/>
    <mergeCell ref="S95:T95"/>
    <mergeCell ref="D97:E97"/>
    <mergeCell ref="F97:H97"/>
    <mergeCell ref="I97:J97"/>
    <mergeCell ref="K97:M97"/>
    <mergeCell ref="N97:O97"/>
    <mergeCell ref="P97:Q97"/>
    <mergeCell ref="S97:T97"/>
    <mergeCell ref="D95:E95"/>
    <mergeCell ref="F95:H95"/>
    <mergeCell ref="I95:J95"/>
    <mergeCell ref="K95:M95"/>
    <mergeCell ref="N95:O95"/>
    <mergeCell ref="P91:Q91"/>
    <mergeCell ref="S91:T91"/>
    <mergeCell ref="D93:E93"/>
    <mergeCell ref="F93:H93"/>
    <mergeCell ref="I93:J93"/>
    <mergeCell ref="K93:M93"/>
    <mergeCell ref="N93:O93"/>
    <mergeCell ref="P93:Q93"/>
    <mergeCell ref="S93:T93"/>
    <mergeCell ref="D91:E91"/>
    <mergeCell ref="F91:H91"/>
    <mergeCell ref="I91:J91"/>
    <mergeCell ref="K91:M91"/>
    <mergeCell ref="N91:O91"/>
    <mergeCell ref="P87:Q87"/>
    <mergeCell ref="S87:T87"/>
    <mergeCell ref="D89:E89"/>
    <mergeCell ref="F89:H89"/>
    <mergeCell ref="I89:J89"/>
    <mergeCell ref="K89:M89"/>
    <mergeCell ref="N89:O89"/>
    <mergeCell ref="P89:Q89"/>
    <mergeCell ref="S89:T89"/>
    <mergeCell ref="D87:E87"/>
    <mergeCell ref="F87:H87"/>
    <mergeCell ref="I87:J87"/>
    <mergeCell ref="K87:M87"/>
    <mergeCell ref="N87:O87"/>
    <mergeCell ref="P83:Q83"/>
    <mergeCell ref="S83:T83"/>
    <mergeCell ref="D85:E85"/>
    <mergeCell ref="F85:H85"/>
    <mergeCell ref="I85:J85"/>
    <mergeCell ref="K85:M85"/>
    <mergeCell ref="N85:O85"/>
    <mergeCell ref="P85:Q85"/>
    <mergeCell ref="S85:T85"/>
    <mergeCell ref="D83:E83"/>
    <mergeCell ref="F83:H83"/>
    <mergeCell ref="I83:J83"/>
    <mergeCell ref="K83:M83"/>
    <mergeCell ref="N83:O83"/>
    <mergeCell ref="P79:Q79"/>
    <mergeCell ref="S79:T79"/>
    <mergeCell ref="D81:E81"/>
    <mergeCell ref="F81:H81"/>
    <mergeCell ref="I81:J81"/>
    <mergeCell ref="K81:M81"/>
    <mergeCell ref="N81:O81"/>
    <mergeCell ref="P81:Q81"/>
    <mergeCell ref="S81:T81"/>
    <mergeCell ref="D79:E79"/>
    <mergeCell ref="F79:H79"/>
    <mergeCell ref="I79:J79"/>
    <mergeCell ref="K79:M79"/>
    <mergeCell ref="N79:O79"/>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S71:T72"/>
    <mergeCell ref="K72:M72"/>
    <mergeCell ref="N72:O72"/>
    <mergeCell ref="P72:Q72"/>
    <mergeCell ref="F71:H72"/>
    <mergeCell ref="I71:J72"/>
    <mergeCell ref="K71:M71"/>
    <mergeCell ref="N71:O71"/>
    <mergeCell ref="P71:Q71"/>
    <mergeCell ref="N236:O236"/>
    <mergeCell ref="P232:Q232"/>
    <mergeCell ref="S232:T232"/>
    <mergeCell ref="D234:E234"/>
    <mergeCell ref="F234:H234"/>
    <mergeCell ref="I234:J234"/>
    <mergeCell ref="K234:M234"/>
    <mergeCell ref="N234:O234"/>
    <mergeCell ref="P234:Q234"/>
    <mergeCell ref="S234:T234"/>
    <mergeCell ref="D232:E232"/>
    <mergeCell ref="F232:H232"/>
    <mergeCell ref="I232:J232"/>
    <mergeCell ref="K232:M232"/>
    <mergeCell ref="N232:O232"/>
    <mergeCell ref="P228:Q228"/>
    <mergeCell ref="S228:T228"/>
    <mergeCell ref="D230:E230"/>
    <mergeCell ref="F230:H230"/>
    <mergeCell ref="I230:J230"/>
    <mergeCell ref="K230:M230"/>
    <mergeCell ref="N230:O230"/>
    <mergeCell ref="P230:Q230"/>
    <mergeCell ref="S230:T230"/>
    <mergeCell ref="D228:E228"/>
    <mergeCell ref="F228:H228"/>
    <mergeCell ref="I228:J228"/>
    <mergeCell ref="K228:M228"/>
    <mergeCell ref="N228:O228"/>
    <mergeCell ref="P224:Q224"/>
    <mergeCell ref="S224:T224"/>
    <mergeCell ref="D226:E226"/>
    <mergeCell ref="F226:H226"/>
    <mergeCell ref="I226:J226"/>
    <mergeCell ref="K226:M226"/>
    <mergeCell ref="N226:O226"/>
    <mergeCell ref="P226:Q226"/>
    <mergeCell ref="S226:T226"/>
    <mergeCell ref="D224:E224"/>
    <mergeCell ref="F224:H224"/>
    <mergeCell ref="I224:J224"/>
    <mergeCell ref="K224:M224"/>
    <mergeCell ref="N224:O224"/>
    <mergeCell ref="P220:Q220"/>
    <mergeCell ref="S220:T220"/>
    <mergeCell ref="D222:E222"/>
    <mergeCell ref="F222:H222"/>
    <mergeCell ref="I222:J222"/>
    <mergeCell ref="K222:M222"/>
    <mergeCell ref="N222:O222"/>
    <mergeCell ref="P222:Q222"/>
    <mergeCell ref="S222:T222"/>
    <mergeCell ref="D220:E220"/>
    <mergeCell ref="F220:H220"/>
    <mergeCell ref="I220:J220"/>
    <mergeCell ref="K220:M220"/>
    <mergeCell ref="N220:O220"/>
    <mergeCell ref="S216:T216"/>
    <mergeCell ref="D218:E218"/>
    <mergeCell ref="F218:H218"/>
    <mergeCell ref="I218:J218"/>
    <mergeCell ref="K218:M218"/>
    <mergeCell ref="N218:O218"/>
    <mergeCell ref="P218:Q218"/>
    <mergeCell ref="S218:T218"/>
    <mergeCell ref="F214:H214"/>
    <mergeCell ref="P214:Q214"/>
    <mergeCell ref="D216:E216"/>
    <mergeCell ref="F216:H216"/>
    <mergeCell ref="I216:J216"/>
    <mergeCell ref="K216:M216"/>
    <mergeCell ref="N216:O216"/>
    <mergeCell ref="P216:Q216"/>
    <mergeCell ref="K212:M212"/>
    <mergeCell ref="N212:O212"/>
    <mergeCell ref="P212:Q212"/>
    <mergeCell ref="R212:R213"/>
    <mergeCell ref="S212:T213"/>
    <mergeCell ref="K213:M213"/>
    <mergeCell ref="N213:O213"/>
    <mergeCell ref="P213:Q213"/>
    <mergeCell ref="B210:C210"/>
    <mergeCell ref="F210:J210"/>
    <mergeCell ref="B212:B213"/>
    <mergeCell ref="C212:C213"/>
    <mergeCell ref="D212:E213"/>
    <mergeCell ref="F212:H213"/>
    <mergeCell ref="I212:J213"/>
    <mergeCell ref="B206:T206"/>
    <mergeCell ref="B208:C208"/>
    <mergeCell ref="F208:J208"/>
    <mergeCell ref="B209:C209"/>
    <mergeCell ref="F209:J209"/>
    <mergeCell ref="L209:M209"/>
    <mergeCell ref="P201:Q201"/>
    <mergeCell ref="S201:T201"/>
    <mergeCell ref="D203:E203"/>
    <mergeCell ref="F203:H203"/>
    <mergeCell ref="I203:J203"/>
    <mergeCell ref="K203:M203"/>
    <mergeCell ref="N203:O203"/>
    <mergeCell ref="P203:Q203"/>
    <mergeCell ref="S203:T203"/>
    <mergeCell ref="D201:E201"/>
    <mergeCell ref="F201:H201"/>
    <mergeCell ref="I201:J201"/>
    <mergeCell ref="K201:M201"/>
    <mergeCell ref="N201:O201"/>
    <mergeCell ref="P197:Q197"/>
    <mergeCell ref="S197:T197"/>
    <mergeCell ref="D199:E199"/>
    <mergeCell ref="F199:H199"/>
    <mergeCell ref="I199:J199"/>
    <mergeCell ref="K199:M199"/>
    <mergeCell ref="N199:O199"/>
    <mergeCell ref="P199:Q199"/>
    <mergeCell ref="S199:T199"/>
    <mergeCell ref="D197:E197"/>
    <mergeCell ref="F197:H197"/>
    <mergeCell ref="I197:J197"/>
    <mergeCell ref="K197:M197"/>
    <mergeCell ref="N197:O197"/>
    <mergeCell ref="P193:Q193"/>
    <mergeCell ref="S193:T193"/>
    <mergeCell ref="D195:E195"/>
    <mergeCell ref="F195:H195"/>
    <mergeCell ref="I195:J195"/>
    <mergeCell ref="K195:M195"/>
    <mergeCell ref="N195:O195"/>
    <mergeCell ref="P195:Q195"/>
    <mergeCell ref="S195:T195"/>
    <mergeCell ref="D193:E193"/>
    <mergeCell ref="F193:H193"/>
    <mergeCell ref="I193:J193"/>
    <mergeCell ref="K193:M193"/>
    <mergeCell ref="N193:O193"/>
    <mergeCell ref="P189:Q189"/>
    <mergeCell ref="S189:T189"/>
    <mergeCell ref="D191:E191"/>
    <mergeCell ref="F191:H191"/>
    <mergeCell ref="I191:J191"/>
    <mergeCell ref="K191:M191"/>
    <mergeCell ref="N191:O191"/>
    <mergeCell ref="P191:Q191"/>
    <mergeCell ref="S191:T191"/>
    <mergeCell ref="D189:E189"/>
    <mergeCell ref="F189:H189"/>
    <mergeCell ref="I189:J189"/>
    <mergeCell ref="K189:M189"/>
    <mergeCell ref="N189:O189"/>
    <mergeCell ref="P185:Q185"/>
    <mergeCell ref="S185:T185"/>
    <mergeCell ref="D187:E187"/>
    <mergeCell ref="F187:H187"/>
    <mergeCell ref="I187:J187"/>
    <mergeCell ref="K187:M187"/>
    <mergeCell ref="N187:O187"/>
    <mergeCell ref="P187:Q187"/>
    <mergeCell ref="S187:T187"/>
    <mergeCell ref="D185:E185"/>
    <mergeCell ref="F185:H185"/>
    <mergeCell ref="I185:J185"/>
    <mergeCell ref="K185:M185"/>
    <mergeCell ref="N185:O185"/>
    <mergeCell ref="S181:T181"/>
    <mergeCell ref="D183:E183"/>
    <mergeCell ref="F183:H183"/>
    <mergeCell ref="I183:J183"/>
    <mergeCell ref="K183:M183"/>
    <mergeCell ref="N183:O183"/>
    <mergeCell ref="P183:Q183"/>
    <mergeCell ref="S183:T183"/>
    <mergeCell ref="F179:H179"/>
    <mergeCell ref="P179:Q179"/>
    <mergeCell ref="D181:E181"/>
    <mergeCell ref="F181:H181"/>
    <mergeCell ref="I181:J181"/>
    <mergeCell ref="K181:M181"/>
    <mergeCell ref="N181:O181"/>
    <mergeCell ref="P181:Q181"/>
    <mergeCell ref="K177:M177"/>
    <mergeCell ref="N177:O177"/>
    <mergeCell ref="P177:Q177"/>
    <mergeCell ref="R177:R178"/>
    <mergeCell ref="S177:T178"/>
    <mergeCell ref="K178:M178"/>
    <mergeCell ref="N178:O178"/>
    <mergeCell ref="P178:Q178"/>
    <mergeCell ref="B175:C175"/>
    <mergeCell ref="F175:J175"/>
    <mergeCell ref="B177:B178"/>
    <mergeCell ref="C177:C178"/>
    <mergeCell ref="D177:E178"/>
    <mergeCell ref="F177:H178"/>
    <mergeCell ref="I177:J178"/>
    <mergeCell ref="B171:T171"/>
    <mergeCell ref="B173:C173"/>
    <mergeCell ref="F173:J173"/>
    <mergeCell ref="B174:C174"/>
    <mergeCell ref="F174:J174"/>
    <mergeCell ref="L174:M174"/>
    <mergeCell ref="P166:Q166"/>
    <mergeCell ref="S166:T166"/>
    <mergeCell ref="D168:E168"/>
    <mergeCell ref="F168:H168"/>
    <mergeCell ref="I168:J168"/>
    <mergeCell ref="K168:M168"/>
    <mergeCell ref="N168:O168"/>
    <mergeCell ref="P168:Q168"/>
    <mergeCell ref="S168:T168"/>
    <mergeCell ref="D166:E166"/>
    <mergeCell ref="F166:H166"/>
    <mergeCell ref="I166:J166"/>
    <mergeCell ref="K166:M166"/>
    <mergeCell ref="N166:O166"/>
    <mergeCell ref="P162:Q162"/>
    <mergeCell ref="S162:T162"/>
    <mergeCell ref="D164:E164"/>
    <mergeCell ref="F164:H164"/>
    <mergeCell ref="I164:J164"/>
    <mergeCell ref="K164:M164"/>
    <mergeCell ref="N164:O164"/>
    <mergeCell ref="P164:Q164"/>
    <mergeCell ref="S164:T164"/>
    <mergeCell ref="D162:E162"/>
    <mergeCell ref="F162:H162"/>
    <mergeCell ref="I162:J162"/>
    <mergeCell ref="K162:M162"/>
    <mergeCell ref="N162:O162"/>
    <mergeCell ref="P158:Q158"/>
    <mergeCell ref="S158:T158"/>
    <mergeCell ref="D160:E160"/>
    <mergeCell ref="F160:H160"/>
    <mergeCell ref="I160:J160"/>
    <mergeCell ref="K160:M160"/>
    <mergeCell ref="N160:O160"/>
    <mergeCell ref="P160:Q160"/>
    <mergeCell ref="S160:T160"/>
    <mergeCell ref="D158:E158"/>
    <mergeCell ref="F158:H158"/>
    <mergeCell ref="I158:J158"/>
    <mergeCell ref="K158:M158"/>
    <mergeCell ref="N158:O158"/>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K142:M142"/>
    <mergeCell ref="N142:O142"/>
    <mergeCell ref="P142:Q142"/>
    <mergeCell ref="R142:R143"/>
    <mergeCell ref="S142:T143"/>
    <mergeCell ref="K143:M143"/>
    <mergeCell ref="N143:O143"/>
    <mergeCell ref="P143:Q143"/>
    <mergeCell ref="B142:B143"/>
    <mergeCell ref="C142:C143"/>
    <mergeCell ref="D142:E143"/>
    <mergeCell ref="F142:H143"/>
    <mergeCell ref="I142:J143"/>
    <mergeCell ref="B139:C139"/>
    <mergeCell ref="F139:J139"/>
    <mergeCell ref="L139:M139"/>
    <mergeCell ref="B140:C140"/>
    <mergeCell ref="F140:J140"/>
    <mergeCell ref="P63:Q63"/>
    <mergeCell ref="S63:T63"/>
    <mergeCell ref="B65:T65"/>
    <mergeCell ref="B67:C67"/>
    <mergeCell ref="F67:J67"/>
    <mergeCell ref="B68:C68"/>
    <mergeCell ref="F68:J68"/>
    <mergeCell ref="L68:M68"/>
    <mergeCell ref="B69:C69"/>
    <mergeCell ref="F69:J69"/>
    <mergeCell ref="B71:B72"/>
    <mergeCell ref="C71:C72"/>
    <mergeCell ref="D71:E72"/>
    <mergeCell ref="D63:E63"/>
    <mergeCell ref="F63:H63"/>
    <mergeCell ref="I63:J63"/>
    <mergeCell ref="K63:M63"/>
    <mergeCell ref="N63:O63"/>
    <mergeCell ref="R71:R72"/>
    <mergeCell ref="P59:Q59"/>
    <mergeCell ref="S59:T59"/>
    <mergeCell ref="D61:E61"/>
    <mergeCell ref="F61:H61"/>
    <mergeCell ref="I61:J61"/>
    <mergeCell ref="K61:M61"/>
    <mergeCell ref="N61:O61"/>
    <mergeCell ref="P61:Q61"/>
    <mergeCell ref="S61:T61"/>
    <mergeCell ref="D59:E59"/>
    <mergeCell ref="F59:H59"/>
    <mergeCell ref="I59:J59"/>
    <mergeCell ref="K59:M59"/>
    <mergeCell ref="N59:O59"/>
    <mergeCell ref="P55:Q55"/>
    <mergeCell ref="S55:T55"/>
    <mergeCell ref="D57:E57"/>
    <mergeCell ref="F57:H57"/>
    <mergeCell ref="I57:J57"/>
    <mergeCell ref="K57:M57"/>
    <mergeCell ref="N57:O57"/>
    <mergeCell ref="P57:Q57"/>
    <mergeCell ref="S57:T57"/>
    <mergeCell ref="D55:E55"/>
    <mergeCell ref="F55:H55"/>
    <mergeCell ref="I55:J55"/>
    <mergeCell ref="K55:M55"/>
    <mergeCell ref="N55:O55"/>
    <mergeCell ref="P51:Q51"/>
    <mergeCell ref="S51:T51"/>
    <mergeCell ref="D53:E53"/>
    <mergeCell ref="F53:H53"/>
    <mergeCell ref="I53:J53"/>
    <mergeCell ref="K53:M53"/>
    <mergeCell ref="N53:O53"/>
    <mergeCell ref="P53:Q53"/>
    <mergeCell ref="S53:T53"/>
    <mergeCell ref="D51:E51"/>
    <mergeCell ref="F51:H51"/>
    <mergeCell ref="I51:J51"/>
    <mergeCell ref="K51:M51"/>
    <mergeCell ref="N51:O51"/>
    <mergeCell ref="P47:Q47"/>
    <mergeCell ref="S47:T47"/>
    <mergeCell ref="D49:E49"/>
    <mergeCell ref="F49:H49"/>
    <mergeCell ref="I49:J49"/>
    <mergeCell ref="K49:M49"/>
    <mergeCell ref="N49:O49"/>
    <mergeCell ref="P49:Q49"/>
    <mergeCell ref="S49:T49"/>
    <mergeCell ref="D47:E47"/>
    <mergeCell ref="F47:H47"/>
    <mergeCell ref="I47:J47"/>
    <mergeCell ref="K47:M47"/>
    <mergeCell ref="N47:O4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B20:T20"/>
    <mergeCell ref="B21:T21"/>
    <mergeCell ref="AU21:BB21"/>
    <mergeCell ref="B22:H22"/>
    <mergeCell ref="I22:O22"/>
    <mergeCell ref="P22:T22"/>
    <mergeCell ref="AU22:AV22"/>
    <mergeCell ref="AW22:AX22"/>
    <mergeCell ref="AY22:AZ22"/>
    <mergeCell ref="BA22:BB22"/>
    <mergeCell ref="B29:H29"/>
    <mergeCell ref="I29:O29"/>
    <mergeCell ref="P29:T29"/>
    <mergeCell ref="B24:T24"/>
    <mergeCell ref="B25:H25"/>
    <mergeCell ref="I25:O25"/>
    <mergeCell ref="P25:T25"/>
    <mergeCell ref="B27:H27"/>
    <mergeCell ref="I27:O27"/>
    <mergeCell ref="P27:T27"/>
    <mergeCell ref="B31:T31"/>
    <mergeCell ref="B37:B38"/>
    <mergeCell ref="C37:C38"/>
    <mergeCell ref="K38:M38"/>
    <mergeCell ref="D37:E38"/>
    <mergeCell ref="F37:H38"/>
    <mergeCell ref="I37:J38"/>
    <mergeCell ref="K37:M37"/>
    <mergeCell ref="P37:Q37"/>
    <mergeCell ref="B33:C33"/>
    <mergeCell ref="F33:J33"/>
    <mergeCell ref="N37:O37"/>
    <mergeCell ref="N38:O38"/>
    <mergeCell ref="P38:Q38"/>
    <mergeCell ref="R37:R38"/>
    <mergeCell ref="B34:C34"/>
    <mergeCell ref="F34:J34"/>
    <mergeCell ref="L34:M34"/>
    <mergeCell ref="B35:C35"/>
    <mergeCell ref="F35:J35"/>
    <mergeCell ref="N41:O41"/>
    <mergeCell ref="P41:Q41"/>
    <mergeCell ref="P39:Q39"/>
    <mergeCell ref="S41:T41"/>
    <mergeCell ref="S37:T38"/>
    <mergeCell ref="P43:Q43"/>
    <mergeCell ref="S43:T43"/>
    <mergeCell ref="D45:E45"/>
    <mergeCell ref="F45:H45"/>
    <mergeCell ref="I45:J45"/>
    <mergeCell ref="K45:M45"/>
    <mergeCell ref="N45:O45"/>
    <mergeCell ref="P45:Q45"/>
    <mergeCell ref="S45:T45"/>
    <mergeCell ref="D43:E43"/>
    <mergeCell ref="F43:H43"/>
    <mergeCell ref="I43:J43"/>
    <mergeCell ref="K43:M43"/>
    <mergeCell ref="N43:O43"/>
    <mergeCell ref="D41:E41"/>
    <mergeCell ref="F41:H41"/>
    <mergeCell ref="I41:J41"/>
    <mergeCell ref="K41:M41"/>
    <mergeCell ref="F39:H39"/>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W7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6.75" style="1" customWidth="1"/>
    <col min="21" max="21" width="8.25" style="1" customWidth="1"/>
    <col min="22" max="22" width="13.5" style="1" customWidth="1"/>
    <col min="23" max="23" width="10.4140625" style="1" bestFit="1" customWidth="1"/>
    <col min="24" max="16384" width="8.6640625" style="1"/>
  </cols>
  <sheetData>
    <row r="1" spans="2:20" ht="25.5" x14ac:dyDescent="0.85">
      <c r="B1" s="81" t="s">
        <v>27</v>
      </c>
      <c r="C1" s="82"/>
      <c r="D1" s="82"/>
      <c r="E1" s="82"/>
      <c r="F1" s="82"/>
      <c r="G1" s="82"/>
      <c r="H1" s="82"/>
      <c r="I1" s="82"/>
      <c r="J1" s="82"/>
      <c r="K1" s="83"/>
      <c r="L1" s="83"/>
      <c r="M1" s="83"/>
      <c r="N1" s="83"/>
      <c r="O1" s="83"/>
      <c r="P1" s="83"/>
      <c r="Q1" s="83"/>
      <c r="R1" s="83"/>
      <c r="S1" s="84"/>
      <c r="T1" s="85"/>
    </row>
    <row r="2" spans="2:20" ht="38" x14ac:dyDescent="1.25">
      <c r="B2" s="261" t="s">
        <v>28</v>
      </c>
      <c r="C2" s="262"/>
      <c r="D2" s="262"/>
      <c r="E2" s="262"/>
      <c r="F2" s="262"/>
      <c r="G2" s="262"/>
      <c r="H2" s="262"/>
      <c r="I2" s="262"/>
      <c r="J2" s="263" t="str">
        <f>A①_営業部_入力!J2</f>
        <v>第4-４問</v>
      </c>
      <c r="K2" s="263"/>
      <c r="L2" s="263"/>
      <c r="M2" s="125" t="str">
        <f>A①_営業部_入力!M2</f>
        <v>部門別月次予算PL（その４-４）</v>
      </c>
      <c r="N2" s="125"/>
      <c r="O2" s="125"/>
      <c r="P2" s="125"/>
      <c r="Q2" s="125"/>
      <c r="R2" s="125"/>
      <c r="S2" s="125"/>
      <c r="T2" s="86"/>
    </row>
    <row r="3" spans="2:20" ht="31.5" x14ac:dyDescent="1.05">
      <c r="B3" s="121" t="str">
        <f>B⓵_マスタ登録!B3</f>
        <v>②予算会計システム（その2【営業部】：入力画面→予算仕訳→予算元帳→予算PL）</v>
      </c>
      <c r="C3" s="87"/>
      <c r="D3" s="88"/>
      <c r="E3" s="88"/>
      <c r="F3" s="88"/>
      <c r="G3" s="87"/>
      <c r="H3" s="88"/>
      <c r="I3" s="88"/>
      <c r="J3" s="89"/>
      <c r="K3" s="90"/>
      <c r="L3" s="90"/>
      <c r="M3" s="90"/>
      <c r="N3" s="90"/>
      <c r="O3" s="90"/>
      <c r="P3" s="89" t="s">
        <v>56</v>
      </c>
      <c r="Q3" s="90"/>
      <c r="R3" s="90"/>
      <c r="S3" s="90"/>
      <c r="T3" s="91"/>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thickBot="1" x14ac:dyDescent="0.6">
      <c r="B6" s="14"/>
      <c r="C6" s="15"/>
      <c r="D6" s="15"/>
      <c r="E6" s="15"/>
      <c r="F6" s="15"/>
      <c r="G6" s="15"/>
      <c r="H6" s="15"/>
      <c r="I6" s="15"/>
      <c r="J6" s="15"/>
      <c r="K6" s="15"/>
      <c r="L6" s="15"/>
      <c r="M6" s="15"/>
      <c r="N6" s="15"/>
      <c r="O6" s="15"/>
      <c r="P6" s="15"/>
      <c r="Q6" s="15"/>
      <c r="R6" s="15"/>
      <c r="S6" s="15"/>
      <c r="T6" s="16"/>
    </row>
    <row r="7" spans="2:20" ht="29" thickBot="1" x14ac:dyDescent="1">
      <c r="B7" s="12">
        <f>B⓵_マスタ登録!B7</f>
        <v>2</v>
      </c>
      <c r="C7" s="155" t="str">
        <f>B⓵_マスタ登録!C7</f>
        <v>予算会計システム</v>
      </c>
      <c r="D7" s="156"/>
      <c r="E7" s="157"/>
      <c r="F7" s="11">
        <f>B⓵_マスタ登録!F7</f>
        <v>1</v>
      </c>
      <c r="G7" s="158" t="str">
        <f>B⓵_マスタ登録!G7</f>
        <v>解説</v>
      </c>
      <c r="H7" s="158"/>
      <c r="I7" s="158"/>
      <c r="J7" s="333" t="str">
        <f>B⓵_マスタ登録!J7</f>
        <v>予算FS範囲</v>
      </c>
      <c r="K7" s="334"/>
      <c r="L7" s="219" t="str">
        <f>B⓵_マスタ登録!L7</f>
        <v>予算ＰＬ</v>
      </c>
      <c r="M7" s="220"/>
      <c r="N7" s="220"/>
      <c r="O7" s="221"/>
      <c r="P7" s="77" t="str">
        <f>B⓵_マスタ登録!P7</f>
        <v>仕訳形式①</v>
      </c>
      <c r="Q7" s="207" t="str">
        <f>B⓵_マスタ登録!Q7</f>
        <v>予算仕訳</v>
      </c>
      <c r="R7" s="209"/>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
        <v>483</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9" t="s">
        <v>61</v>
      </c>
      <c r="E15" s="190"/>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3"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3" ht="19.75" customHeight="1" thickBot="1" x14ac:dyDescent="0.6">
      <c r="B18" s="47"/>
      <c r="C18" s="48"/>
      <c r="D18" s="181" t="s">
        <v>263</v>
      </c>
      <c r="E18" s="182"/>
      <c r="F18" s="48"/>
      <c r="G18" s="48" t="s">
        <v>479</v>
      </c>
      <c r="H18" s="48"/>
      <c r="I18" s="48"/>
      <c r="J18" s="48"/>
      <c r="K18" s="48"/>
      <c r="L18" s="48"/>
      <c r="M18" s="48"/>
      <c r="N18" s="48"/>
      <c r="O18" s="48"/>
      <c r="P18" s="48"/>
      <c r="Q18" s="48"/>
      <c r="R18" s="48"/>
      <c r="S18" s="48"/>
      <c r="T18" s="49"/>
    </row>
    <row r="19" spans="2:23" ht="19.75" customHeight="1" x14ac:dyDescent="0.55000000000000004">
      <c r="B19" s="47"/>
      <c r="C19" s="48"/>
      <c r="D19" s="102"/>
      <c r="E19" s="102"/>
      <c r="F19" s="48"/>
      <c r="G19" s="48"/>
      <c r="H19" s="48"/>
      <c r="I19" s="48"/>
      <c r="J19" s="48"/>
      <c r="K19" s="48"/>
      <c r="L19" s="48"/>
      <c r="M19" s="48"/>
      <c r="N19" s="48"/>
      <c r="O19" s="48"/>
      <c r="P19" s="48"/>
      <c r="Q19" s="48"/>
      <c r="R19" s="48"/>
      <c r="S19" s="48"/>
      <c r="T19" s="49"/>
    </row>
    <row r="20" spans="2:23" ht="19.75" customHeight="1" thickBot="1" x14ac:dyDescent="0.6">
      <c r="B20" s="332" t="s">
        <v>195</v>
      </c>
      <c r="C20" s="332"/>
      <c r="D20" s="332"/>
      <c r="E20" s="332"/>
      <c r="F20" s="48"/>
      <c r="G20" s="48"/>
      <c r="H20" s="48"/>
      <c r="I20" s="48"/>
      <c r="J20" s="48"/>
      <c r="K20" s="48"/>
      <c r="L20" s="48"/>
      <c r="M20" s="48"/>
      <c r="N20" s="48"/>
      <c r="O20" s="48"/>
      <c r="P20" s="48"/>
      <c r="Q20" s="48"/>
      <c r="R20" s="48"/>
      <c r="S20" s="48"/>
      <c r="T20" s="49"/>
    </row>
    <row r="21" spans="2:23" ht="19.75" customHeight="1" thickBot="1" x14ac:dyDescent="0.6">
      <c r="B21" s="268" t="s">
        <v>66</v>
      </c>
      <c r="C21" s="192"/>
      <c r="D21" s="191" t="s">
        <v>67</v>
      </c>
      <c r="E21" s="193"/>
      <c r="F21" s="193"/>
      <c r="G21" s="192"/>
      <c r="H21" s="181" t="s">
        <v>68</v>
      </c>
      <c r="I21" s="194"/>
      <c r="J21" s="194"/>
      <c r="K21" s="182"/>
      <c r="L21" s="335" t="s">
        <v>208</v>
      </c>
      <c r="M21" s="337"/>
      <c r="N21" s="335" t="s">
        <v>255</v>
      </c>
      <c r="O21" s="337"/>
      <c r="P21" s="335" t="s">
        <v>470</v>
      </c>
      <c r="Q21" s="336"/>
      <c r="R21" s="336"/>
      <c r="S21" s="337"/>
      <c r="T21" s="49"/>
    </row>
    <row r="22" spans="2:23" ht="19.75" customHeight="1" thickBot="1" x14ac:dyDescent="0.6">
      <c r="B22" s="338" t="s">
        <v>471</v>
      </c>
      <c r="C22" s="336"/>
      <c r="D22" s="336"/>
      <c r="E22" s="336"/>
      <c r="F22" s="339" t="s">
        <v>472</v>
      </c>
      <c r="G22" s="340"/>
      <c r="H22" s="340"/>
      <c r="I22" s="341"/>
      <c r="J22" s="320" t="s">
        <v>473</v>
      </c>
      <c r="K22" s="321"/>
      <c r="L22" s="321"/>
      <c r="M22" s="322"/>
      <c r="N22" s="320" t="s">
        <v>474</v>
      </c>
      <c r="O22" s="322"/>
      <c r="P22" s="320" t="s">
        <v>476</v>
      </c>
      <c r="Q22" s="321"/>
      <c r="R22" s="322"/>
      <c r="S22" s="320" t="s">
        <v>475</v>
      </c>
      <c r="T22" s="342"/>
    </row>
    <row r="23" spans="2:23" ht="19.75" customHeight="1" thickBot="1" x14ac:dyDescent="0.6">
      <c r="B23" s="14"/>
      <c r="C23" s="15"/>
      <c r="D23" s="15"/>
      <c r="E23" s="15"/>
      <c r="F23" s="15"/>
      <c r="G23" s="15"/>
      <c r="H23" s="15"/>
      <c r="I23" s="15"/>
      <c r="J23" s="321" t="s">
        <v>477</v>
      </c>
      <c r="K23" s="321"/>
      <c r="L23" s="321"/>
      <c r="M23" s="321"/>
      <c r="N23" s="321" t="s">
        <v>477</v>
      </c>
      <c r="O23" s="321"/>
      <c r="P23" s="321" t="s">
        <v>477</v>
      </c>
      <c r="Q23" s="321"/>
      <c r="R23" s="321"/>
      <c r="S23" s="321" t="s">
        <v>477</v>
      </c>
      <c r="T23" s="342"/>
    </row>
    <row r="24" spans="2:23" ht="29" thickBot="1" x14ac:dyDescent="0.6">
      <c r="B24" s="183" t="s">
        <v>478</v>
      </c>
      <c r="C24" s="184"/>
      <c r="D24" s="184"/>
      <c r="E24" s="184"/>
      <c r="F24" s="184"/>
      <c r="G24" s="184"/>
      <c r="H24" s="184"/>
      <c r="I24" s="184"/>
      <c r="J24" s="184"/>
      <c r="K24" s="184"/>
      <c r="L24" s="184"/>
      <c r="M24" s="184"/>
      <c r="N24" s="184"/>
      <c r="O24" s="184"/>
      <c r="P24" s="184"/>
      <c r="Q24" s="184"/>
      <c r="R24" s="184"/>
      <c r="S24" s="184"/>
      <c r="T24" s="185"/>
    </row>
    <row r="25" spans="2:23" ht="22.5" x14ac:dyDescent="0.55000000000000004">
      <c r="B25" s="38" t="s">
        <v>1</v>
      </c>
      <c r="C25" s="186" t="s">
        <v>2</v>
      </c>
      <c r="D25" s="187"/>
      <c r="E25" s="188"/>
      <c r="F25" s="186" t="s">
        <v>12</v>
      </c>
      <c r="G25" s="187"/>
      <c r="H25" s="187"/>
      <c r="I25" s="187"/>
      <c r="J25" s="188"/>
      <c r="K25" s="45" t="s">
        <v>3</v>
      </c>
      <c r="L25" s="45" t="s">
        <v>4</v>
      </c>
      <c r="M25" s="46" t="s">
        <v>5</v>
      </c>
      <c r="N25" s="46" t="s">
        <v>6</v>
      </c>
      <c r="O25" s="46" t="s">
        <v>7</v>
      </c>
      <c r="P25" s="46" t="s">
        <v>8</v>
      </c>
      <c r="Q25" s="46" t="s">
        <v>9</v>
      </c>
      <c r="R25" s="46" t="s">
        <v>10</v>
      </c>
      <c r="S25" s="46" t="s">
        <v>11</v>
      </c>
      <c r="T25" s="37"/>
    </row>
    <row r="26" spans="2:23" ht="22.5" x14ac:dyDescent="0.55000000000000004">
      <c r="B26" s="137" t="s">
        <v>144</v>
      </c>
      <c r="C26" s="139" t="s">
        <v>25</v>
      </c>
      <c r="D26" s="140"/>
      <c r="E26" s="141"/>
      <c r="F26" s="328" t="s">
        <v>457</v>
      </c>
      <c r="G26" s="199"/>
      <c r="H26" s="199"/>
      <c r="I26" s="199"/>
      <c r="J26" s="200"/>
      <c r="K26" s="137" t="s">
        <v>21</v>
      </c>
      <c r="L26" s="137" t="s">
        <v>22</v>
      </c>
      <c r="M26" s="99">
        <f>'B④-1【営業部】予算元帳'!$N$41</f>
        <v>9500</v>
      </c>
      <c r="N26" s="99">
        <f>'B④-1【営業部】予算元帳'!$N$43</f>
        <v>10450</v>
      </c>
      <c r="O26" s="99">
        <f>'B④-1【営業部】予算元帳'!$N$45</f>
        <v>11495</v>
      </c>
      <c r="P26" s="99">
        <f>'B④-1【営業部】予算元帳'!$N$47</f>
        <v>12635</v>
      </c>
      <c r="Q26" s="99">
        <f>'B④-1【営業部】予算元帳'!$N$49</f>
        <v>13870</v>
      </c>
      <c r="R26" s="99">
        <f>'B④-1【営業部】予算元帳'!$N$51</f>
        <v>15200</v>
      </c>
      <c r="S26" s="2">
        <f>SUM(M26:R26)</f>
        <v>73150</v>
      </c>
      <c r="T26" s="33"/>
    </row>
    <row r="27" spans="2:23" ht="22.5" x14ac:dyDescent="0.55000000000000004">
      <c r="B27" s="137"/>
      <c r="C27" s="139"/>
      <c r="D27" s="140"/>
      <c r="E27" s="141"/>
      <c r="F27" s="198"/>
      <c r="G27" s="199"/>
      <c r="H27" s="199"/>
      <c r="I27" s="199"/>
      <c r="J27" s="200"/>
      <c r="K27" s="137"/>
      <c r="L27" s="137"/>
      <c r="M27" s="46" t="s">
        <v>13</v>
      </c>
      <c r="N27" s="46" t="s">
        <v>14</v>
      </c>
      <c r="O27" s="46" t="s">
        <v>15</v>
      </c>
      <c r="P27" s="46" t="s">
        <v>16</v>
      </c>
      <c r="Q27" s="46" t="s">
        <v>17</v>
      </c>
      <c r="R27" s="46" t="s">
        <v>18</v>
      </c>
      <c r="S27" s="46" t="s">
        <v>19</v>
      </c>
      <c r="T27" s="46" t="s">
        <v>20</v>
      </c>
      <c r="U27" s="3"/>
    </row>
    <row r="28" spans="2:23" ht="23" thickBot="1" x14ac:dyDescent="0.6">
      <c r="B28" s="147"/>
      <c r="C28" s="151"/>
      <c r="D28" s="152"/>
      <c r="E28" s="153"/>
      <c r="F28" s="201"/>
      <c r="G28" s="202"/>
      <c r="H28" s="202"/>
      <c r="I28" s="202"/>
      <c r="J28" s="203"/>
      <c r="K28" s="147"/>
      <c r="L28" s="147"/>
      <c r="M28" s="126">
        <f>'B④-1【営業部】予算元帳'!$N$53</f>
        <v>16720</v>
      </c>
      <c r="N28" s="126">
        <f>'B④-1【営業部】予算元帳'!$N$55</f>
        <v>18335</v>
      </c>
      <c r="O28" s="126">
        <f>'B④-1【営業部】予算元帳'!$N$57</f>
        <v>20140</v>
      </c>
      <c r="P28" s="126">
        <f>'B④-1【営業部】予算元帳'!$N$59</f>
        <v>22135</v>
      </c>
      <c r="Q28" s="126">
        <f>'B④-1【営業部】予算元帳'!$N$61</f>
        <v>24320</v>
      </c>
      <c r="R28" s="126">
        <f>'B④-1【営業部】予算元帳'!$N$63</f>
        <v>26695</v>
      </c>
      <c r="S28" s="111">
        <f>SUM(M28:R28)</f>
        <v>128345</v>
      </c>
      <c r="T28" s="111">
        <f>S26+S28</f>
        <v>201495</v>
      </c>
      <c r="U28" s="4"/>
      <c r="V28" s="40">
        <f>A②_営業部_出力!T26</f>
        <v>201495</v>
      </c>
      <c r="W28" s="40">
        <f>V28-T28</f>
        <v>0</v>
      </c>
    </row>
    <row r="29" spans="2:23" ht="22.5" x14ac:dyDescent="0.55000000000000004">
      <c r="B29" s="146" t="s">
        <v>458</v>
      </c>
      <c r="C29" s="148" t="s">
        <v>459</v>
      </c>
      <c r="D29" s="149"/>
      <c r="E29" s="150"/>
      <c r="F29" s="327" t="s">
        <v>460</v>
      </c>
      <c r="G29" s="196"/>
      <c r="H29" s="196"/>
      <c r="I29" s="196"/>
      <c r="J29" s="197"/>
      <c r="K29" s="146"/>
      <c r="L29" s="146" t="s">
        <v>44</v>
      </c>
      <c r="M29" s="127">
        <f>'B④-1【営業部】予算元帳'!$K$75</f>
        <v>100</v>
      </c>
      <c r="N29" s="127">
        <f>'B④-1【営業部】予算元帳'!$K$77</f>
        <v>110</v>
      </c>
      <c r="O29" s="127">
        <f>'B④-1【営業部】予算元帳'!$K$79</f>
        <v>121</v>
      </c>
      <c r="P29" s="127">
        <f>'B④-1【営業部】予算元帳'!$K$81</f>
        <v>133</v>
      </c>
      <c r="Q29" s="127">
        <f>'B④-1【営業部】予算元帳'!$K$83</f>
        <v>146</v>
      </c>
      <c r="R29" s="127">
        <f>'B④-1【営業部】予算元帳'!$K$85</f>
        <v>160</v>
      </c>
      <c r="S29" s="128">
        <f>SUM(M29:R29)</f>
        <v>770</v>
      </c>
      <c r="T29" s="113"/>
      <c r="U29" s="4"/>
      <c r="V29" s="124"/>
      <c r="W29" s="124"/>
    </row>
    <row r="30" spans="2:23" ht="22.5" x14ac:dyDescent="0.55000000000000004">
      <c r="B30" s="137"/>
      <c r="C30" s="139"/>
      <c r="D30" s="140"/>
      <c r="E30" s="141"/>
      <c r="F30" s="198"/>
      <c r="G30" s="199"/>
      <c r="H30" s="199"/>
      <c r="I30" s="199"/>
      <c r="J30" s="200"/>
      <c r="K30" s="137"/>
      <c r="L30" s="137"/>
      <c r="M30" s="46" t="s">
        <v>13</v>
      </c>
      <c r="N30" s="46" t="s">
        <v>14</v>
      </c>
      <c r="O30" s="46" t="s">
        <v>15</v>
      </c>
      <c r="P30" s="46" t="s">
        <v>16</v>
      </c>
      <c r="Q30" s="46" t="s">
        <v>17</v>
      </c>
      <c r="R30" s="46" t="s">
        <v>18</v>
      </c>
      <c r="S30" s="46" t="s">
        <v>19</v>
      </c>
      <c r="T30" s="46" t="s">
        <v>20</v>
      </c>
      <c r="U30" s="4"/>
      <c r="V30" s="124"/>
      <c r="W30" s="124"/>
    </row>
    <row r="31" spans="2:23" ht="23" thickBot="1" x14ac:dyDescent="0.6">
      <c r="B31" s="147"/>
      <c r="C31" s="151"/>
      <c r="D31" s="152"/>
      <c r="E31" s="153"/>
      <c r="F31" s="201"/>
      <c r="G31" s="202"/>
      <c r="H31" s="202"/>
      <c r="I31" s="202"/>
      <c r="J31" s="203"/>
      <c r="K31" s="147"/>
      <c r="L31" s="147"/>
      <c r="M31" s="126">
        <f>'B④-1【営業部】予算元帳'!$K$87</f>
        <v>176</v>
      </c>
      <c r="N31" s="126">
        <f>'B④-1【営業部】予算元帳'!$K$89</f>
        <v>193</v>
      </c>
      <c r="O31" s="126">
        <f>'B④-1【営業部】予算元帳'!$K$91</f>
        <v>212</v>
      </c>
      <c r="P31" s="126">
        <f>'B④-1【営業部】予算元帳'!$K$93</f>
        <v>233</v>
      </c>
      <c r="Q31" s="126">
        <f>'B④-1【営業部】予算元帳'!$K$95</f>
        <v>256</v>
      </c>
      <c r="R31" s="126">
        <f>'B④-1【営業部】予算元帳'!$K$97</f>
        <v>281</v>
      </c>
      <c r="S31" s="111">
        <f>SUM(M31:R31)</f>
        <v>1351</v>
      </c>
      <c r="T31" s="111">
        <f>S29+S31</f>
        <v>2121</v>
      </c>
      <c r="U31" s="4"/>
      <c r="V31" s="40">
        <f>'B④-1【営業部】予算元帳'!P97</f>
        <v>2121</v>
      </c>
      <c r="W31" s="40">
        <f>V31-T31</f>
        <v>0</v>
      </c>
    </row>
    <row r="32" spans="2:23" ht="21.65" customHeight="1" x14ac:dyDescent="0.55000000000000004">
      <c r="B32" s="146" t="s">
        <v>461</v>
      </c>
      <c r="C32" s="148" t="s">
        <v>42</v>
      </c>
      <c r="D32" s="149"/>
      <c r="E32" s="150"/>
      <c r="F32" s="327" t="s">
        <v>462</v>
      </c>
      <c r="G32" s="196"/>
      <c r="H32" s="196"/>
      <c r="I32" s="196"/>
      <c r="J32" s="197"/>
      <c r="K32" s="146" t="s">
        <v>21</v>
      </c>
      <c r="L32" s="146" t="s">
        <v>22</v>
      </c>
      <c r="M32" s="112" t="s">
        <v>5</v>
      </c>
      <c r="N32" s="112" t="s">
        <v>6</v>
      </c>
      <c r="O32" s="112" t="s">
        <v>7</v>
      </c>
      <c r="P32" s="112" t="s">
        <v>8</v>
      </c>
      <c r="Q32" s="112" t="s">
        <v>9</v>
      </c>
      <c r="R32" s="112" t="s">
        <v>10</v>
      </c>
      <c r="S32" s="112" t="s">
        <v>11</v>
      </c>
      <c r="T32" s="113"/>
      <c r="U32" s="4"/>
      <c r="V32" s="124"/>
      <c r="W32" s="124"/>
    </row>
    <row r="33" spans="2:23" ht="22.5" x14ac:dyDescent="0.55000000000000004">
      <c r="B33" s="137"/>
      <c r="C33" s="139"/>
      <c r="D33" s="140"/>
      <c r="E33" s="141"/>
      <c r="F33" s="198"/>
      <c r="G33" s="199"/>
      <c r="H33" s="199"/>
      <c r="I33" s="199"/>
      <c r="J33" s="200"/>
      <c r="K33" s="137"/>
      <c r="L33" s="137"/>
      <c r="M33" s="99">
        <f>ROUND(M26/M29,0)</f>
        <v>95</v>
      </c>
      <c r="N33" s="99">
        <f t="shared" ref="N33:T35" si="0">ROUND(N26/N29,0)</f>
        <v>95</v>
      </c>
      <c r="O33" s="99">
        <f t="shared" si="0"/>
        <v>95</v>
      </c>
      <c r="P33" s="99">
        <f t="shared" si="0"/>
        <v>95</v>
      </c>
      <c r="Q33" s="99">
        <f t="shared" si="0"/>
        <v>95</v>
      </c>
      <c r="R33" s="99">
        <f t="shared" si="0"/>
        <v>95</v>
      </c>
      <c r="S33" s="99">
        <f t="shared" si="0"/>
        <v>95</v>
      </c>
      <c r="T33" s="33"/>
      <c r="U33" s="4"/>
      <c r="V33" s="124"/>
      <c r="W33" s="124"/>
    </row>
    <row r="34" spans="2:23" ht="22.5" x14ac:dyDescent="0.55000000000000004">
      <c r="B34" s="137"/>
      <c r="C34" s="139"/>
      <c r="D34" s="140"/>
      <c r="E34" s="141"/>
      <c r="F34" s="198"/>
      <c r="G34" s="199"/>
      <c r="H34" s="199"/>
      <c r="I34" s="199"/>
      <c r="J34" s="200"/>
      <c r="K34" s="137"/>
      <c r="L34" s="137"/>
      <c r="M34" s="46" t="s">
        <v>13</v>
      </c>
      <c r="N34" s="46" t="s">
        <v>14</v>
      </c>
      <c r="O34" s="46" t="s">
        <v>15</v>
      </c>
      <c r="P34" s="46" t="s">
        <v>16</v>
      </c>
      <c r="Q34" s="46" t="s">
        <v>17</v>
      </c>
      <c r="R34" s="46" t="s">
        <v>18</v>
      </c>
      <c r="S34" s="46" t="s">
        <v>19</v>
      </c>
      <c r="T34" s="46" t="s">
        <v>20</v>
      </c>
      <c r="U34" s="4"/>
      <c r="V34" s="124"/>
      <c r="W34" s="124"/>
    </row>
    <row r="35" spans="2:23" ht="23" thickBot="1" x14ac:dyDescent="0.6">
      <c r="B35" s="147"/>
      <c r="C35" s="151"/>
      <c r="D35" s="152"/>
      <c r="E35" s="153"/>
      <c r="F35" s="201"/>
      <c r="G35" s="202"/>
      <c r="H35" s="202"/>
      <c r="I35" s="202"/>
      <c r="J35" s="203"/>
      <c r="K35" s="147"/>
      <c r="L35" s="147"/>
      <c r="M35" s="126">
        <f>ROUND(M28/M31,0)</f>
        <v>95</v>
      </c>
      <c r="N35" s="126">
        <f t="shared" si="0"/>
        <v>95</v>
      </c>
      <c r="O35" s="126">
        <f t="shared" si="0"/>
        <v>95</v>
      </c>
      <c r="P35" s="126">
        <f t="shared" si="0"/>
        <v>95</v>
      </c>
      <c r="Q35" s="126">
        <f t="shared" si="0"/>
        <v>95</v>
      </c>
      <c r="R35" s="126">
        <f t="shared" si="0"/>
        <v>95</v>
      </c>
      <c r="S35" s="126">
        <f t="shared" si="0"/>
        <v>95</v>
      </c>
      <c r="T35" s="126">
        <f t="shared" si="0"/>
        <v>95</v>
      </c>
      <c r="U35" s="4"/>
      <c r="V35" s="40">
        <f>ROUND(V28/V31,0)</f>
        <v>95</v>
      </c>
      <c r="W35" s="40">
        <f>V35-T35</f>
        <v>0</v>
      </c>
    </row>
    <row r="36" spans="2:23" ht="22.5" x14ac:dyDescent="0.55000000000000004">
      <c r="B36" s="146" t="s">
        <v>34</v>
      </c>
      <c r="C36" s="148" t="s">
        <v>79</v>
      </c>
      <c r="D36" s="149"/>
      <c r="E36" s="150"/>
      <c r="F36" s="327" t="s">
        <v>457</v>
      </c>
      <c r="G36" s="196"/>
      <c r="H36" s="196"/>
      <c r="I36" s="196"/>
      <c r="J36" s="197"/>
      <c r="K36" s="146" t="s">
        <v>21</v>
      </c>
      <c r="L36" s="146" t="s">
        <v>22</v>
      </c>
      <c r="M36" s="112" t="s">
        <v>5</v>
      </c>
      <c r="N36" s="112" t="s">
        <v>6</v>
      </c>
      <c r="O36" s="112" t="s">
        <v>7</v>
      </c>
      <c r="P36" s="112" t="s">
        <v>8</v>
      </c>
      <c r="Q36" s="112" t="s">
        <v>9</v>
      </c>
      <c r="R36" s="112" t="s">
        <v>10</v>
      </c>
      <c r="S36" s="112" t="s">
        <v>11</v>
      </c>
      <c r="T36" s="113"/>
      <c r="U36" s="4"/>
    </row>
    <row r="37" spans="2:23" ht="22.5" x14ac:dyDescent="0.55000000000000004">
      <c r="B37" s="137"/>
      <c r="C37" s="139"/>
      <c r="D37" s="140"/>
      <c r="E37" s="141"/>
      <c r="F37" s="198"/>
      <c r="G37" s="199"/>
      <c r="H37" s="199"/>
      <c r="I37" s="199"/>
      <c r="J37" s="200"/>
      <c r="K37" s="137"/>
      <c r="L37" s="137"/>
      <c r="M37" s="99">
        <f>'B④-1【営業部】予算元帳'!$K$146</f>
        <v>5700</v>
      </c>
      <c r="N37" s="99">
        <f>'B④-1【営業部】予算元帳'!$K$148</f>
        <v>6270</v>
      </c>
      <c r="O37" s="99">
        <f>'B④-1【営業部】予算元帳'!$K$150</f>
        <v>6897</v>
      </c>
      <c r="P37" s="99">
        <f>'B④-1【営業部】予算元帳'!$K$152</f>
        <v>7581</v>
      </c>
      <c r="Q37" s="99">
        <f>'B④-1【営業部】予算元帳'!$K$154</f>
        <v>8322</v>
      </c>
      <c r="R37" s="99">
        <f>'B④-1【営業部】予算元帳'!$K$156</f>
        <v>9120</v>
      </c>
      <c r="S37" s="2">
        <f>SUM(M37:R37)</f>
        <v>43890</v>
      </c>
      <c r="T37" s="33"/>
      <c r="U37" s="4"/>
    </row>
    <row r="38" spans="2:23" ht="22.5" x14ac:dyDescent="0.55000000000000004">
      <c r="B38" s="137"/>
      <c r="C38" s="139"/>
      <c r="D38" s="140"/>
      <c r="E38" s="141"/>
      <c r="F38" s="198"/>
      <c r="G38" s="199"/>
      <c r="H38" s="199"/>
      <c r="I38" s="199"/>
      <c r="J38" s="200"/>
      <c r="K38" s="137"/>
      <c r="L38" s="137"/>
      <c r="M38" s="46" t="s">
        <v>13</v>
      </c>
      <c r="N38" s="46" t="s">
        <v>14</v>
      </c>
      <c r="O38" s="46" t="s">
        <v>15</v>
      </c>
      <c r="P38" s="46" t="s">
        <v>16</v>
      </c>
      <c r="Q38" s="46" t="s">
        <v>17</v>
      </c>
      <c r="R38" s="46" t="s">
        <v>18</v>
      </c>
      <c r="S38" s="46" t="s">
        <v>19</v>
      </c>
      <c r="T38" s="46" t="s">
        <v>20</v>
      </c>
      <c r="U38" s="4"/>
    </row>
    <row r="39" spans="2:23" ht="23" thickBot="1" x14ac:dyDescent="0.6">
      <c r="B39" s="147"/>
      <c r="C39" s="151"/>
      <c r="D39" s="152"/>
      <c r="E39" s="153"/>
      <c r="F39" s="201"/>
      <c r="G39" s="202"/>
      <c r="H39" s="202"/>
      <c r="I39" s="202"/>
      <c r="J39" s="203"/>
      <c r="K39" s="147"/>
      <c r="L39" s="147"/>
      <c r="M39" s="126">
        <f>'B④-1【営業部】予算元帳'!$K$158</f>
        <v>10032</v>
      </c>
      <c r="N39" s="126">
        <f>'B④-1【営業部】予算元帳'!$K$160</f>
        <v>11001</v>
      </c>
      <c r="O39" s="126">
        <f>'B④-1【営業部】予算元帳'!$K$162</f>
        <v>12084</v>
      </c>
      <c r="P39" s="126">
        <f>'B④-1【営業部】予算元帳'!$K$164</f>
        <v>13281</v>
      </c>
      <c r="Q39" s="126">
        <f>'B④-1【営業部】予算元帳'!$K$166</f>
        <v>14592</v>
      </c>
      <c r="R39" s="126">
        <f>'B④-1【営業部】予算元帳'!$K$168</f>
        <v>16017</v>
      </c>
      <c r="S39" s="111">
        <f>SUM(M39:R39)</f>
        <v>77007</v>
      </c>
      <c r="T39" s="111">
        <f>S37+S39</f>
        <v>120897</v>
      </c>
      <c r="U39" s="4"/>
      <c r="V39" s="40">
        <f>A②_営業部_出力!T30</f>
        <v>120897</v>
      </c>
      <c r="W39" s="40">
        <f>V39-T39</f>
        <v>0</v>
      </c>
    </row>
    <row r="40" spans="2:23" ht="21.65" customHeight="1" x14ac:dyDescent="0.55000000000000004">
      <c r="B40" s="146" t="s">
        <v>40</v>
      </c>
      <c r="C40" s="148" t="s">
        <v>81</v>
      </c>
      <c r="D40" s="149"/>
      <c r="E40" s="150"/>
      <c r="F40" s="327" t="s">
        <v>457</v>
      </c>
      <c r="G40" s="196"/>
      <c r="H40" s="196"/>
      <c r="I40" s="196"/>
      <c r="J40" s="197"/>
      <c r="K40" s="146" t="s">
        <v>21</v>
      </c>
      <c r="L40" s="146" t="s">
        <v>22</v>
      </c>
      <c r="M40" s="112" t="s">
        <v>5</v>
      </c>
      <c r="N40" s="112" t="s">
        <v>6</v>
      </c>
      <c r="O40" s="112" t="s">
        <v>7</v>
      </c>
      <c r="P40" s="112" t="s">
        <v>8</v>
      </c>
      <c r="Q40" s="112" t="s">
        <v>9</v>
      </c>
      <c r="R40" s="112" t="s">
        <v>10</v>
      </c>
      <c r="S40" s="112" t="s">
        <v>11</v>
      </c>
      <c r="T40" s="113"/>
      <c r="U40" s="4"/>
    </row>
    <row r="41" spans="2:23" ht="22.5" x14ac:dyDescent="0.55000000000000004">
      <c r="B41" s="137"/>
      <c r="C41" s="139"/>
      <c r="D41" s="140"/>
      <c r="E41" s="141"/>
      <c r="F41" s="198"/>
      <c r="G41" s="199"/>
      <c r="H41" s="199"/>
      <c r="I41" s="199"/>
      <c r="J41" s="200"/>
      <c r="K41" s="137"/>
      <c r="L41" s="137"/>
      <c r="M41" s="99">
        <f>'B④-1【営業部】予算元帳'!$K$216</f>
        <v>950</v>
      </c>
      <c r="N41" s="99">
        <f>'B④-1【営業部】予算元帳'!$K$218</f>
        <v>1045</v>
      </c>
      <c r="O41" s="99">
        <f>'B④-1【営業部】予算元帳'!$K$220</f>
        <v>1150</v>
      </c>
      <c r="P41" s="99">
        <f>'B④-1【営業部】予算元帳'!$K$222</f>
        <v>1264</v>
      </c>
      <c r="Q41" s="99">
        <f>'B④-1【営業部】予算元帳'!$K$224</f>
        <v>1387</v>
      </c>
      <c r="R41" s="99">
        <f>'B④-1【営業部】予算元帳'!$K$226</f>
        <v>1520</v>
      </c>
      <c r="S41" s="2">
        <f>SUM(M41:R41)</f>
        <v>7316</v>
      </c>
      <c r="T41" s="33"/>
      <c r="U41" s="4"/>
    </row>
    <row r="42" spans="2:23" ht="22.5" x14ac:dyDescent="0.55000000000000004">
      <c r="B42" s="137"/>
      <c r="C42" s="139"/>
      <c r="D42" s="140"/>
      <c r="E42" s="141"/>
      <c r="F42" s="198"/>
      <c r="G42" s="199"/>
      <c r="H42" s="199"/>
      <c r="I42" s="199"/>
      <c r="J42" s="200"/>
      <c r="K42" s="137"/>
      <c r="L42" s="137"/>
      <c r="M42" s="46" t="s">
        <v>13</v>
      </c>
      <c r="N42" s="46" t="s">
        <v>14</v>
      </c>
      <c r="O42" s="46" t="s">
        <v>15</v>
      </c>
      <c r="P42" s="46" t="s">
        <v>16</v>
      </c>
      <c r="Q42" s="46" t="s">
        <v>17</v>
      </c>
      <c r="R42" s="46" t="s">
        <v>18</v>
      </c>
      <c r="S42" s="46" t="s">
        <v>19</v>
      </c>
      <c r="T42" s="46" t="s">
        <v>20</v>
      </c>
      <c r="U42" s="4"/>
    </row>
    <row r="43" spans="2:23" ht="23" thickBot="1" x14ac:dyDescent="0.6">
      <c r="B43" s="147"/>
      <c r="C43" s="151"/>
      <c r="D43" s="152"/>
      <c r="E43" s="153"/>
      <c r="F43" s="201"/>
      <c r="G43" s="202"/>
      <c r="H43" s="202"/>
      <c r="I43" s="202"/>
      <c r="J43" s="203"/>
      <c r="K43" s="147"/>
      <c r="L43" s="147"/>
      <c r="M43" s="126">
        <f>'B④-1【営業部】予算元帳'!$K$228</f>
        <v>1672</v>
      </c>
      <c r="N43" s="126">
        <f>'B④-1【営業部】予算元帳'!$K$230</f>
        <v>1834</v>
      </c>
      <c r="O43" s="126">
        <f>'B④-1【営業部】予算元帳'!$K$232</f>
        <v>2014</v>
      </c>
      <c r="P43" s="126">
        <f>'B④-1【営業部】予算元帳'!$K$234</f>
        <v>2214</v>
      </c>
      <c r="Q43" s="126">
        <f>'B④-1【営業部】予算元帳'!$K$236</f>
        <v>2432</v>
      </c>
      <c r="R43" s="126">
        <f>'B④-1【営業部】予算元帳'!$K$238</f>
        <v>2670</v>
      </c>
      <c r="S43" s="111">
        <f>SUM(M43:R43)</f>
        <v>12836</v>
      </c>
      <c r="T43" s="111">
        <f>S41+S43</f>
        <v>20152</v>
      </c>
      <c r="U43" s="4"/>
      <c r="V43" s="40">
        <f>A②_営業部_出力!T34</f>
        <v>20152</v>
      </c>
      <c r="W43" s="40">
        <f>V43-T43</f>
        <v>0</v>
      </c>
    </row>
    <row r="44" spans="2:23" ht="22.5" x14ac:dyDescent="0.55000000000000004">
      <c r="B44" s="146" t="s">
        <v>45</v>
      </c>
      <c r="C44" s="148" t="s">
        <v>83</v>
      </c>
      <c r="D44" s="149"/>
      <c r="E44" s="150"/>
      <c r="F44" s="327" t="s">
        <v>463</v>
      </c>
      <c r="G44" s="196"/>
      <c r="H44" s="196"/>
      <c r="I44" s="196"/>
      <c r="J44" s="197"/>
      <c r="K44" s="146" t="s">
        <v>21</v>
      </c>
      <c r="L44" s="146" t="s">
        <v>22</v>
      </c>
      <c r="M44" s="112" t="s">
        <v>5</v>
      </c>
      <c r="N44" s="112" t="s">
        <v>6</v>
      </c>
      <c r="O44" s="112" t="s">
        <v>7</v>
      </c>
      <c r="P44" s="112" t="s">
        <v>8</v>
      </c>
      <c r="Q44" s="112" t="s">
        <v>9</v>
      </c>
      <c r="R44" s="112" t="s">
        <v>10</v>
      </c>
      <c r="S44" s="112" t="s">
        <v>11</v>
      </c>
      <c r="T44" s="113"/>
      <c r="U44" s="4"/>
    </row>
    <row r="45" spans="2:23" ht="22.5" x14ac:dyDescent="0.55000000000000004">
      <c r="B45" s="137"/>
      <c r="C45" s="139"/>
      <c r="D45" s="140"/>
      <c r="E45" s="141"/>
      <c r="F45" s="198"/>
      <c r="G45" s="199"/>
      <c r="H45" s="199"/>
      <c r="I45" s="199"/>
      <c r="J45" s="200"/>
      <c r="K45" s="137"/>
      <c r="L45" s="137"/>
      <c r="M45" s="2">
        <f t="shared" ref="M45:R45" si="1">M37+M41</f>
        <v>6650</v>
      </c>
      <c r="N45" s="2">
        <f t="shared" si="1"/>
        <v>7315</v>
      </c>
      <c r="O45" s="2">
        <f t="shared" si="1"/>
        <v>8047</v>
      </c>
      <c r="P45" s="2">
        <f t="shared" si="1"/>
        <v>8845</v>
      </c>
      <c r="Q45" s="2">
        <f t="shared" si="1"/>
        <v>9709</v>
      </c>
      <c r="R45" s="2">
        <f t="shared" si="1"/>
        <v>10640</v>
      </c>
      <c r="S45" s="2">
        <f>SUM(M45:R45)</f>
        <v>51206</v>
      </c>
      <c r="T45" s="33"/>
      <c r="U45" s="4"/>
    </row>
    <row r="46" spans="2:23" ht="22.5" x14ac:dyDescent="0.55000000000000004">
      <c r="B46" s="137"/>
      <c r="C46" s="139"/>
      <c r="D46" s="140"/>
      <c r="E46" s="141"/>
      <c r="F46" s="198"/>
      <c r="G46" s="199"/>
      <c r="H46" s="199"/>
      <c r="I46" s="199"/>
      <c r="J46" s="200"/>
      <c r="K46" s="137"/>
      <c r="L46" s="137"/>
      <c r="M46" s="46" t="s">
        <v>13</v>
      </c>
      <c r="N46" s="46" t="s">
        <v>14</v>
      </c>
      <c r="O46" s="46" t="s">
        <v>15</v>
      </c>
      <c r="P46" s="46" t="s">
        <v>16</v>
      </c>
      <c r="Q46" s="46" t="s">
        <v>17</v>
      </c>
      <c r="R46" s="46" t="s">
        <v>18</v>
      </c>
      <c r="S46" s="46" t="s">
        <v>19</v>
      </c>
      <c r="T46" s="46" t="s">
        <v>20</v>
      </c>
      <c r="U46" s="4"/>
    </row>
    <row r="47" spans="2:23" ht="23" thickBot="1" x14ac:dyDescent="0.6">
      <c r="B47" s="147"/>
      <c r="C47" s="151"/>
      <c r="D47" s="152"/>
      <c r="E47" s="153"/>
      <c r="F47" s="201"/>
      <c r="G47" s="202"/>
      <c r="H47" s="202"/>
      <c r="I47" s="202"/>
      <c r="J47" s="203"/>
      <c r="K47" s="147"/>
      <c r="L47" s="147"/>
      <c r="M47" s="111">
        <f t="shared" ref="M47:R47" si="2">M39+M43</f>
        <v>11704</v>
      </c>
      <c r="N47" s="111">
        <f t="shared" si="2"/>
        <v>12835</v>
      </c>
      <c r="O47" s="111">
        <f t="shared" si="2"/>
        <v>14098</v>
      </c>
      <c r="P47" s="111">
        <f t="shared" si="2"/>
        <v>15495</v>
      </c>
      <c r="Q47" s="111">
        <f t="shared" si="2"/>
        <v>17024</v>
      </c>
      <c r="R47" s="111">
        <f t="shared" si="2"/>
        <v>18687</v>
      </c>
      <c r="S47" s="111">
        <f>SUM(M47:R47)</f>
        <v>89843</v>
      </c>
      <c r="T47" s="111">
        <f>S45+S47</f>
        <v>141049</v>
      </c>
      <c r="U47" s="4"/>
    </row>
    <row r="48" spans="2:23" ht="21.65" customHeight="1" x14ac:dyDescent="0.55000000000000004">
      <c r="B48" s="146" t="s">
        <v>46</v>
      </c>
      <c r="C48" s="148" t="s">
        <v>86</v>
      </c>
      <c r="D48" s="149"/>
      <c r="E48" s="150"/>
      <c r="F48" s="327" t="s">
        <v>463</v>
      </c>
      <c r="G48" s="196"/>
      <c r="H48" s="196"/>
      <c r="I48" s="196"/>
      <c r="J48" s="197"/>
      <c r="K48" s="146" t="s">
        <v>21</v>
      </c>
      <c r="L48" s="146" t="s">
        <v>22</v>
      </c>
      <c r="M48" s="112" t="s">
        <v>5</v>
      </c>
      <c r="N48" s="112" t="s">
        <v>6</v>
      </c>
      <c r="O48" s="112" t="s">
        <v>7</v>
      </c>
      <c r="P48" s="112" t="s">
        <v>8</v>
      </c>
      <c r="Q48" s="112" t="s">
        <v>9</v>
      </c>
      <c r="R48" s="112" t="s">
        <v>10</v>
      </c>
      <c r="S48" s="112" t="s">
        <v>11</v>
      </c>
      <c r="T48" s="113"/>
      <c r="U48" s="4"/>
    </row>
    <row r="49" spans="2:23" ht="22.5" x14ac:dyDescent="0.55000000000000004">
      <c r="B49" s="137"/>
      <c r="C49" s="139"/>
      <c r="D49" s="140"/>
      <c r="E49" s="141"/>
      <c r="F49" s="198"/>
      <c r="G49" s="199"/>
      <c r="H49" s="199"/>
      <c r="I49" s="199"/>
      <c r="J49" s="200"/>
      <c r="K49" s="137"/>
      <c r="L49" s="137"/>
      <c r="M49" s="2">
        <f t="shared" ref="M49:R49" si="3">M26-M45</f>
        <v>2850</v>
      </c>
      <c r="N49" s="2">
        <f t="shared" si="3"/>
        <v>3135</v>
      </c>
      <c r="O49" s="2">
        <f t="shared" si="3"/>
        <v>3448</v>
      </c>
      <c r="P49" s="2">
        <f t="shared" si="3"/>
        <v>3790</v>
      </c>
      <c r="Q49" s="2">
        <f t="shared" si="3"/>
        <v>4161</v>
      </c>
      <c r="R49" s="2">
        <f t="shared" si="3"/>
        <v>4560</v>
      </c>
      <c r="S49" s="2">
        <f>SUM(M49:R49)</f>
        <v>21944</v>
      </c>
      <c r="T49" s="33"/>
      <c r="U49" s="4"/>
    </row>
    <row r="50" spans="2:23" ht="22.5" x14ac:dyDescent="0.55000000000000004">
      <c r="B50" s="137"/>
      <c r="C50" s="139"/>
      <c r="D50" s="140"/>
      <c r="E50" s="141"/>
      <c r="F50" s="198"/>
      <c r="G50" s="199"/>
      <c r="H50" s="199"/>
      <c r="I50" s="199"/>
      <c r="J50" s="200"/>
      <c r="K50" s="137"/>
      <c r="L50" s="137"/>
      <c r="M50" s="46" t="s">
        <v>13</v>
      </c>
      <c r="N50" s="46" t="s">
        <v>14</v>
      </c>
      <c r="O50" s="46" t="s">
        <v>15</v>
      </c>
      <c r="P50" s="46" t="s">
        <v>16</v>
      </c>
      <c r="Q50" s="46" t="s">
        <v>17</v>
      </c>
      <c r="R50" s="46" t="s">
        <v>18</v>
      </c>
      <c r="S50" s="46" t="s">
        <v>19</v>
      </c>
      <c r="T50" s="46" t="s">
        <v>20</v>
      </c>
      <c r="U50" s="4"/>
    </row>
    <row r="51" spans="2:23" ht="23" thickBot="1" x14ac:dyDescent="0.6">
      <c r="B51" s="147"/>
      <c r="C51" s="151"/>
      <c r="D51" s="152"/>
      <c r="E51" s="153"/>
      <c r="F51" s="201"/>
      <c r="G51" s="202"/>
      <c r="H51" s="202"/>
      <c r="I51" s="202"/>
      <c r="J51" s="203"/>
      <c r="K51" s="147"/>
      <c r="L51" s="147"/>
      <c r="M51" s="111">
        <f t="shared" ref="M51:R51" si="4">M28-M47</f>
        <v>5016</v>
      </c>
      <c r="N51" s="111">
        <f t="shared" si="4"/>
        <v>5500</v>
      </c>
      <c r="O51" s="111">
        <f t="shared" si="4"/>
        <v>6042</v>
      </c>
      <c r="P51" s="111">
        <f t="shared" si="4"/>
        <v>6640</v>
      </c>
      <c r="Q51" s="111">
        <f t="shared" si="4"/>
        <v>7296</v>
      </c>
      <c r="R51" s="111">
        <f t="shared" si="4"/>
        <v>8008</v>
      </c>
      <c r="S51" s="111">
        <f>SUM(M51:R51)</f>
        <v>38502</v>
      </c>
      <c r="T51" s="111">
        <f>S49+S51</f>
        <v>60446</v>
      </c>
      <c r="U51" s="4"/>
    </row>
    <row r="52" spans="2:23" ht="21.65" customHeight="1" x14ac:dyDescent="0.55000000000000004">
      <c r="B52" s="146" t="s">
        <v>47</v>
      </c>
      <c r="C52" s="148" t="s">
        <v>88</v>
      </c>
      <c r="D52" s="149"/>
      <c r="E52" s="150"/>
      <c r="F52" s="327" t="s">
        <v>466</v>
      </c>
      <c r="G52" s="196"/>
      <c r="H52" s="196"/>
      <c r="I52" s="196"/>
      <c r="J52" s="197"/>
      <c r="K52" s="146"/>
      <c r="L52" s="146" t="s">
        <v>77</v>
      </c>
      <c r="M52" s="112" t="s">
        <v>5</v>
      </c>
      <c r="N52" s="112" t="s">
        <v>6</v>
      </c>
      <c r="O52" s="112" t="s">
        <v>7</v>
      </c>
      <c r="P52" s="112" t="s">
        <v>8</v>
      </c>
      <c r="Q52" s="112" t="s">
        <v>9</v>
      </c>
      <c r="R52" s="112" t="s">
        <v>10</v>
      </c>
      <c r="S52" s="112" t="s">
        <v>11</v>
      </c>
      <c r="T52" s="113"/>
      <c r="U52" s="4"/>
    </row>
    <row r="53" spans="2:23" ht="22.5" x14ac:dyDescent="0.55000000000000004">
      <c r="B53" s="137"/>
      <c r="C53" s="139"/>
      <c r="D53" s="140"/>
      <c r="E53" s="141"/>
      <c r="F53" s="198"/>
      <c r="G53" s="199"/>
      <c r="H53" s="199"/>
      <c r="I53" s="199"/>
      <c r="J53" s="200"/>
      <c r="K53" s="137"/>
      <c r="L53" s="137"/>
      <c r="M53" s="50">
        <f t="shared" ref="M53:S53" si="5">ROUND(M49/M26*100,0)</f>
        <v>30</v>
      </c>
      <c r="N53" s="50">
        <f t="shared" si="5"/>
        <v>30</v>
      </c>
      <c r="O53" s="50">
        <f t="shared" si="5"/>
        <v>30</v>
      </c>
      <c r="P53" s="50">
        <f t="shared" si="5"/>
        <v>30</v>
      </c>
      <c r="Q53" s="50">
        <f t="shared" si="5"/>
        <v>30</v>
      </c>
      <c r="R53" s="50">
        <f t="shared" si="5"/>
        <v>30</v>
      </c>
      <c r="S53" s="50">
        <f t="shared" si="5"/>
        <v>30</v>
      </c>
      <c r="T53" s="33"/>
      <c r="U53" s="4"/>
    </row>
    <row r="54" spans="2:23" ht="22.5" x14ac:dyDescent="0.55000000000000004">
      <c r="B54" s="137"/>
      <c r="C54" s="139"/>
      <c r="D54" s="140"/>
      <c r="E54" s="141"/>
      <c r="F54" s="198"/>
      <c r="G54" s="199"/>
      <c r="H54" s="199"/>
      <c r="I54" s="199"/>
      <c r="J54" s="200"/>
      <c r="K54" s="137"/>
      <c r="L54" s="137"/>
      <c r="M54" s="46" t="s">
        <v>13</v>
      </c>
      <c r="N54" s="46" t="s">
        <v>14</v>
      </c>
      <c r="O54" s="46" t="s">
        <v>15</v>
      </c>
      <c r="P54" s="46" t="s">
        <v>16</v>
      </c>
      <c r="Q54" s="46" t="s">
        <v>17</v>
      </c>
      <c r="R54" s="46" t="s">
        <v>18</v>
      </c>
      <c r="S54" s="46" t="s">
        <v>19</v>
      </c>
      <c r="T54" s="46" t="s">
        <v>20</v>
      </c>
      <c r="U54" s="4"/>
    </row>
    <row r="55" spans="2:23" ht="23" thickBot="1" x14ac:dyDescent="0.6">
      <c r="B55" s="147"/>
      <c r="C55" s="151"/>
      <c r="D55" s="152"/>
      <c r="E55" s="153"/>
      <c r="F55" s="201"/>
      <c r="G55" s="202"/>
      <c r="H55" s="202"/>
      <c r="I55" s="202"/>
      <c r="J55" s="203"/>
      <c r="K55" s="147"/>
      <c r="L55" s="147"/>
      <c r="M55" s="115">
        <f t="shared" ref="M55:T55" si="6">ROUND(M51/M28*100,0)</f>
        <v>30</v>
      </c>
      <c r="N55" s="115">
        <f t="shared" si="6"/>
        <v>30</v>
      </c>
      <c r="O55" s="115">
        <f t="shared" si="6"/>
        <v>30</v>
      </c>
      <c r="P55" s="115">
        <f t="shared" si="6"/>
        <v>30</v>
      </c>
      <c r="Q55" s="115">
        <f t="shared" si="6"/>
        <v>30</v>
      </c>
      <c r="R55" s="115">
        <f t="shared" si="6"/>
        <v>30</v>
      </c>
      <c r="S55" s="115">
        <f t="shared" si="6"/>
        <v>30</v>
      </c>
      <c r="T55" s="115">
        <f t="shared" si="6"/>
        <v>30</v>
      </c>
      <c r="U55" s="4"/>
    </row>
    <row r="56" spans="2:23" ht="21.65" customHeight="1" x14ac:dyDescent="0.55000000000000004">
      <c r="B56" s="146" t="s">
        <v>82</v>
      </c>
      <c r="C56" s="148" t="s">
        <v>75</v>
      </c>
      <c r="D56" s="149"/>
      <c r="E56" s="150"/>
      <c r="F56" s="327" t="s">
        <v>457</v>
      </c>
      <c r="G56" s="196"/>
      <c r="H56" s="196"/>
      <c r="I56" s="196"/>
      <c r="J56" s="197"/>
      <c r="K56" s="146" t="s">
        <v>21</v>
      </c>
      <c r="L56" s="146" t="s">
        <v>22</v>
      </c>
      <c r="M56" s="112" t="s">
        <v>5</v>
      </c>
      <c r="N56" s="112" t="s">
        <v>6</v>
      </c>
      <c r="O56" s="112" t="s">
        <v>7</v>
      </c>
      <c r="P56" s="112" t="s">
        <v>8</v>
      </c>
      <c r="Q56" s="112" t="s">
        <v>9</v>
      </c>
      <c r="R56" s="112" t="s">
        <v>10</v>
      </c>
      <c r="S56" s="112" t="s">
        <v>11</v>
      </c>
      <c r="T56" s="113"/>
      <c r="U56" s="4"/>
    </row>
    <row r="57" spans="2:23" ht="22.5" x14ac:dyDescent="0.55000000000000004">
      <c r="B57" s="137"/>
      <c r="C57" s="139"/>
      <c r="D57" s="140"/>
      <c r="E57" s="141"/>
      <c r="F57" s="198"/>
      <c r="G57" s="199"/>
      <c r="H57" s="199"/>
      <c r="I57" s="199"/>
      <c r="J57" s="200"/>
      <c r="K57" s="137"/>
      <c r="L57" s="137"/>
      <c r="M57" s="99">
        <f>'B④-1【営業部】予算元帳'!$K$251</f>
        <v>1500</v>
      </c>
      <c r="N57" s="99">
        <f>'B④-1【営業部】予算元帳'!$K$253</f>
        <v>1500</v>
      </c>
      <c r="O57" s="99">
        <f>'B④-1【営業部】予算元帳'!$K$255</f>
        <v>1500</v>
      </c>
      <c r="P57" s="99">
        <f>'B④-1【営業部】予算元帳'!$K$257</f>
        <v>1500</v>
      </c>
      <c r="Q57" s="99">
        <f>'B④-1【営業部】予算元帳'!$K$259</f>
        <v>1500</v>
      </c>
      <c r="R57" s="99">
        <f>'B④-1【営業部】予算元帳'!$K$261</f>
        <v>1500</v>
      </c>
      <c r="S57" s="2">
        <f>SUM(M57:R57)</f>
        <v>9000</v>
      </c>
      <c r="T57" s="33"/>
      <c r="U57" s="4"/>
    </row>
    <row r="58" spans="2:23" ht="22.5" x14ac:dyDescent="0.55000000000000004">
      <c r="B58" s="137"/>
      <c r="C58" s="139"/>
      <c r="D58" s="140"/>
      <c r="E58" s="141"/>
      <c r="F58" s="198"/>
      <c r="G58" s="199"/>
      <c r="H58" s="199"/>
      <c r="I58" s="199"/>
      <c r="J58" s="200"/>
      <c r="K58" s="137"/>
      <c r="L58" s="137"/>
      <c r="M58" s="46" t="s">
        <v>13</v>
      </c>
      <c r="N58" s="46" t="s">
        <v>14</v>
      </c>
      <c r="O58" s="46" t="s">
        <v>15</v>
      </c>
      <c r="P58" s="46" t="s">
        <v>16</v>
      </c>
      <c r="Q58" s="46" t="s">
        <v>17</v>
      </c>
      <c r="R58" s="46" t="s">
        <v>18</v>
      </c>
      <c r="S58" s="46" t="s">
        <v>19</v>
      </c>
      <c r="T58" s="46" t="s">
        <v>20</v>
      </c>
      <c r="U58" s="4"/>
    </row>
    <row r="59" spans="2:23" ht="23" thickBot="1" x14ac:dyDescent="0.6">
      <c r="B59" s="147"/>
      <c r="C59" s="151"/>
      <c r="D59" s="152"/>
      <c r="E59" s="153"/>
      <c r="F59" s="201"/>
      <c r="G59" s="202"/>
      <c r="H59" s="202"/>
      <c r="I59" s="202"/>
      <c r="J59" s="203"/>
      <c r="K59" s="147"/>
      <c r="L59" s="147"/>
      <c r="M59" s="126">
        <f>'B④-1【営業部】予算元帳'!$K$263</f>
        <v>1500</v>
      </c>
      <c r="N59" s="126">
        <f>'B④-1【営業部】予算元帳'!$K$265</f>
        <v>1500</v>
      </c>
      <c r="O59" s="126">
        <f>'B④-1【営業部】予算元帳'!$K$267</f>
        <v>1500</v>
      </c>
      <c r="P59" s="126">
        <f>'B④-1【営業部】予算元帳'!$K$269</f>
        <v>1500</v>
      </c>
      <c r="Q59" s="126">
        <f>'B④-1【営業部】予算元帳'!$K$271</f>
        <v>1500</v>
      </c>
      <c r="R59" s="126">
        <f>'B④-1【営業部】予算元帳'!$K$273</f>
        <v>1500</v>
      </c>
      <c r="S59" s="111">
        <f>SUM(M59:R59)</f>
        <v>9000</v>
      </c>
      <c r="T59" s="111">
        <f>S57+S59</f>
        <v>18000</v>
      </c>
      <c r="U59" s="4"/>
      <c r="V59" s="40">
        <f>A②_営業部_出力!T50</f>
        <v>18000</v>
      </c>
      <c r="W59" s="40">
        <f>V59-T59</f>
        <v>0</v>
      </c>
    </row>
    <row r="60" spans="2:23" ht="21.65" customHeight="1" x14ac:dyDescent="0.55000000000000004">
      <c r="B60" s="146" t="s">
        <v>49</v>
      </c>
      <c r="C60" s="148" t="s">
        <v>93</v>
      </c>
      <c r="D60" s="149"/>
      <c r="E60" s="150"/>
      <c r="F60" s="327" t="s">
        <v>457</v>
      </c>
      <c r="G60" s="196"/>
      <c r="H60" s="196"/>
      <c r="I60" s="196"/>
      <c r="J60" s="197"/>
      <c r="K60" s="146" t="s">
        <v>21</v>
      </c>
      <c r="L60" s="146" t="s">
        <v>22</v>
      </c>
      <c r="M60" s="112" t="s">
        <v>5</v>
      </c>
      <c r="N60" s="112" t="s">
        <v>6</v>
      </c>
      <c r="O60" s="112" t="s">
        <v>7</v>
      </c>
      <c r="P60" s="112" t="s">
        <v>8</v>
      </c>
      <c r="Q60" s="112" t="s">
        <v>9</v>
      </c>
      <c r="R60" s="112" t="s">
        <v>10</v>
      </c>
      <c r="S60" s="112" t="s">
        <v>11</v>
      </c>
      <c r="T60" s="113"/>
      <c r="U60" s="4"/>
    </row>
    <row r="61" spans="2:23" ht="22.5" x14ac:dyDescent="0.55000000000000004">
      <c r="B61" s="137"/>
      <c r="C61" s="139"/>
      <c r="D61" s="140"/>
      <c r="E61" s="141"/>
      <c r="F61" s="198"/>
      <c r="G61" s="199"/>
      <c r="H61" s="199"/>
      <c r="I61" s="199"/>
      <c r="J61" s="200"/>
      <c r="K61" s="137"/>
      <c r="L61" s="137"/>
      <c r="M61" s="99">
        <f>'B④-1【営業部】予算元帳'!$K$286</f>
        <v>300</v>
      </c>
      <c r="N61" s="99">
        <f>'B④-1【営業部】予算元帳'!$K$288</f>
        <v>300</v>
      </c>
      <c r="O61" s="99">
        <f>'B④-1【営業部】予算元帳'!$K$290</f>
        <v>300</v>
      </c>
      <c r="P61" s="99">
        <f>'B④-1【営業部】予算元帳'!$K$292</f>
        <v>300</v>
      </c>
      <c r="Q61" s="99">
        <f>'B④-1【営業部】予算元帳'!$K$294</f>
        <v>300</v>
      </c>
      <c r="R61" s="99">
        <f>'B④-1【営業部】予算元帳'!$K$296</f>
        <v>300</v>
      </c>
      <c r="S61" s="2">
        <f>SUM(M61:R61)</f>
        <v>1800</v>
      </c>
      <c r="T61" s="33"/>
      <c r="U61" s="4"/>
    </row>
    <row r="62" spans="2:23" ht="22.5" x14ac:dyDescent="0.55000000000000004">
      <c r="B62" s="137"/>
      <c r="C62" s="139"/>
      <c r="D62" s="140"/>
      <c r="E62" s="141"/>
      <c r="F62" s="198"/>
      <c r="G62" s="199"/>
      <c r="H62" s="199"/>
      <c r="I62" s="199"/>
      <c r="J62" s="200"/>
      <c r="K62" s="137"/>
      <c r="L62" s="137"/>
      <c r="M62" s="46" t="s">
        <v>13</v>
      </c>
      <c r="N62" s="46" t="s">
        <v>14</v>
      </c>
      <c r="O62" s="46" t="s">
        <v>15</v>
      </c>
      <c r="P62" s="46" t="s">
        <v>16</v>
      </c>
      <c r="Q62" s="46" t="s">
        <v>17</v>
      </c>
      <c r="R62" s="46" t="s">
        <v>18</v>
      </c>
      <c r="S62" s="46" t="s">
        <v>19</v>
      </c>
      <c r="T62" s="46" t="s">
        <v>20</v>
      </c>
      <c r="U62" s="4"/>
    </row>
    <row r="63" spans="2:23" ht="23" thickBot="1" x14ac:dyDescent="0.6">
      <c r="B63" s="147"/>
      <c r="C63" s="151"/>
      <c r="D63" s="152"/>
      <c r="E63" s="153"/>
      <c r="F63" s="201"/>
      <c r="G63" s="202"/>
      <c r="H63" s="202"/>
      <c r="I63" s="202"/>
      <c r="J63" s="203"/>
      <c r="K63" s="147"/>
      <c r="L63" s="147"/>
      <c r="M63" s="126">
        <f>'B④-1【営業部】予算元帳'!$K$298</f>
        <v>300</v>
      </c>
      <c r="N63" s="126">
        <f>'B④-1【営業部】予算元帳'!$K$300</f>
        <v>300</v>
      </c>
      <c r="O63" s="126">
        <f>'B④-1【営業部】予算元帳'!$K$302</f>
        <v>300</v>
      </c>
      <c r="P63" s="126">
        <f>'B④-1【営業部】予算元帳'!$K$304</f>
        <v>300</v>
      </c>
      <c r="Q63" s="126">
        <f>'B④-1【営業部】予算元帳'!$K$306</f>
        <v>300</v>
      </c>
      <c r="R63" s="126">
        <f>'B④-1【営業部】予算元帳'!$K$308</f>
        <v>300</v>
      </c>
      <c r="S63" s="111">
        <f>SUM(M63:R63)</f>
        <v>1800</v>
      </c>
      <c r="T63" s="111">
        <f>S61+S63</f>
        <v>3600</v>
      </c>
      <c r="U63" s="4"/>
      <c r="V63" s="40">
        <f>A②_営業部_出力!T54</f>
        <v>3600</v>
      </c>
      <c r="W63" s="40">
        <f>V63-T63</f>
        <v>0</v>
      </c>
    </row>
    <row r="64" spans="2:23" ht="21.65" customHeight="1" x14ac:dyDescent="0.55000000000000004">
      <c r="B64" s="146" t="s">
        <v>85</v>
      </c>
      <c r="C64" s="148" t="s">
        <v>94</v>
      </c>
      <c r="D64" s="149"/>
      <c r="E64" s="150"/>
      <c r="F64" s="327" t="s">
        <v>463</v>
      </c>
      <c r="G64" s="196"/>
      <c r="H64" s="196"/>
      <c r="I64" s="196"/>
      <c r="J64" s="197"/>
      <c r="K64" s="146" t="s">
        <v>21</v>
      </c>
      <c r="L64" s="146" t="s">
        <v>22</v>
      </c>
      <c r="M64" s="112" t="s">
        <v>5</v>
      </c>
      <c r="N64" s="112" t="s">
        <v>6</v>
      </c>
      <c r="O64" s="112" t="s">
        <v>7</v>
      </c>
      <c r="P64" s="112" t="s">
        <v>8</v>
      </c>
      <c r="Q64" s="112" t="s">
        <v>9</v>
      </c>
      <c r="R64" s="112" t="s">
        <v>10</v>
      </c>
      <c r="S64" s="112" t="s">
        <v>11</v>
      </c>
      <c r="T64" s="113"/>
      <c r="U64" s="4"/>
    </row>
    <row r="65" spans="1:21" ht="22.5" x14ac:dyDescent="0.55000000000000004">
      <c r="B65" s="137"/>
      <c r="C65" s="139"/>
      <c r="D65" s="140"/>
      <c r="E65" s="141"/>
      <c r="F65" s="198"/>
      <c r="G65" s="199"/>
      <c r="H65" s="199"/>
      <c r="I65" s="199"/>
      <c r="J65" s="200"/>
      <c r="K65" s="137"/>
      <c r="L65" s="137"/>
      <c r="M65" s="2">
        <f>M57+M61</f>
        <v>1800</v>
      </c>
      <c r="N65" s="2">
        <f t="shared" ref="N65:R67" si="7">N57+N61</f>
        <v>1800</v>
      </c>
      <c r="O65" s="2">
        <f t="shared" si="7"/>
        <v>1800</v>
      </c>
      <c r="P65" s="2">
        <f t="shared" si="7"/>
        <v>1800</v>
      </c>
      <c r="Q65" s="2">
        <f t="shared" si="7"/>
        <v>1800</v>
      </c>
      <c r="R65" s="2">
        <f t="shared" si="7"/>
        <v>1800</v>
      </c>
      <c r="S65" s="2">
        <f>SUM(M65:R65)</f>
        <v>10800</v>
      </c>
      <c r="T65" s="33"/>
      <c r="U65" s="4"/>
    </row>
    <row r="66" spans="1:21" ht="22.5" x14ac:dyDescent="0.55000000000000004">
      <c r="B66" s="137"/>
      <c r="C66" s="139"/>
      <c r="D66" s="140"/>
      <c r="E66" s="141"/>
      <c r="F66" s="198"/>
      <c r="G66" s="199"/>
      <c r="H66" s="199"/>
      <c r="I66" s="199"/>
      <c r="J66" s="200"/>
      <c r="K66" s="137"/>
      <c r="L66" s="137"/>
      <c r="M66" s="46" t="s">
        <v>13</v>
      </c>
      <c r="N66" s="46" t="s">
        <v>14</v>
      </c>
      <c r="O66" s="46" t="s">
        <v>15</v>
      </c>
      <c r="P66" s="46" t="s">
        <v>16</v>
      </c>
      <c r="Q66" s="46" t="s">
        <v>17</v>
      </c>
      <c r="R66" s="46" t="s">
        <v>18</v>
      </c>
      <c r="S66" s="46" t="s">
        <v>19</v>
      </c>
      <c r="T66" s="46" t="s">
        <v>20</v>
      </c>
      <c r="U66" s="4"/>
    </row>
    <row r="67" spans="1:21" ht="23" thickBot="1" x14ac:dyDescent="0.6">
      <c r="B67" s="147"/>
      <c r="C67" s="151"/>
      <c r="D67" s="152"/>
      <c r="E67" s="153"/>
      <c r="F67" s="201"/>
      <c r="G67" s="202"/>
      <c r="H67" s="202"/>
      <c r="I67" s="202"/>
      <c r="J67" s="203"/>
      <c r="K67" s="147"/>
      <c r="L67" s="147"/>
      <c r="M67" s="111">
        <f>M59+M63</f>
        <v>1800</v>
      </c>
      <c r="N67" s="111">
        <f t="shared" si="7"/>
        <v>1800</v>
      </c>
      <c r="O67" s="111">
        <f t="shared" si="7"/>
        <v>1800</v>
      </c>
      <c r="P67" s="111">
        <f t="shared" si="7"/>
        <v>1800</v>
      </c>
      <c r="Q67" s="111">
        <f t="shared" si="7"/>
        <v>1800</v>
      </c>
      <c r="R67" s="111">
        <f t="shared" si="7"/>
        <v>1800</v>
      </c>
      <c r="S67" s="111">
        <f>SUM(M67:R67)</f>
        <v>10800</v>
      </c>
      <c r="T67" s="111">
        <f>S65+S67</f>
        <v>21600</v>
      </c>
      <c r="U67" s="4"/>
    </row>
    <row r="68" spans="1:21" ht="21.65" customHeight="1" x14ac:dyDescent="0.55000000000000004">
      <c r="B68" s="146" t="s">
        <v>90</v>
      </c>
      <c r="C68" s="148" t="s">
        <v>96</v>
      </c>
      <c r="D68" s="149"/>
      <c r="E68" s="150"/>
      <c r="F68" s="327" t="s">
        <v>463</v>
      </c>
      <c r="G68" s="196"/>
      <c r="H68" s="196"/>
      <c r="I68" s="196"/>
      <c r="J68" s="197"/>
      <c r="K68" s="146" t="s">
        <v>21</v>
      </c>
      <c r="L68" s="146" t="s">
        <v>22</v>
      </c>
      <c r="M68" s="112" t="s">
        <v>5</v>
      </c>
      <c r="N68" s="112" t="s">
        <v>6</v>
      </c>
      <c r="O68" s="112" t="s">
        <v>7</v>
      </c>
      <c r="P68" s="112" t="s">
        <v>8</v>
      </c>
      <c r="Q68" s="112" t="s">
        <v>9</v>
      </c>
      <c r="R68" s="112" t="s">
        <v>10</v>
      </c>
      <c r="S68" s="112" t="s">
        <v>11</v>
      </c>
      <c r="T68" s="113"/>
      <c r="U68" s="4"/>
    </row>
    <row r="69" spans="1:21" ht="22.5" x14ac:dyDescent="0.55000000000000004">
      <c r="B69" s="137"/>
      <c r="C69" s="139"/>
      <c r="D69" s="140"/>
      <c r="E69" s="141"/>
      <c r="F69" s="198"/>
      <c r="G69" s="199"/>
      <c r="H69" s="199"/>
      <c r="I69" s="199"/>
      <c r="J69" s="200"/>
      <c r="K69" s="137"/>
      <c r="L69" s="137"/>
      <c r="M69" s="2">
        <f>M49-M65</f>
        <v>1050</v>
      </c>
      <c r="N69" s="2">
        <f t="shared" ref="N69:R71" si="8">N49-N65</f>
        <v>1335</v>
      </c>
      <c r="O69" s="2">
        <f t="shared" si="8"/>
        <v>1648</v>
      </c>
      <c r="P69" s="2">
        <f t="shared" si="8"/>
        <v>1990</v>
      </c>
      <c r="Q69" s="2">
        <f t="shared" si="8"/>
        <v>2361</v>
      </c>
      <c r="R69" s="2">
        <f t="shared" si="8"/>
        <v>2760</v>
      </c>
      <c r="S69" s="2">
        <f>SUM(M69:R69)</f>
        <v>11144</v>
      </c>
      <c r="T69" s="33"/>
      <c r="U69" s="4"/>
    </row>
    <row r="70" spans="1:21" ht="22.5" x14ac:dyDescent="0.55000000000000004">
      <c r="B70" s="137"/>
      <c r="C70" s="139"/>
      <c r="D70" s="140"/>
      <c r="E70" s="141"/>
      <c r="F70" s="198"/>
      <c r="G70" s="199"/>
      <c r="H70" s="199"/>
      <c r="I70" s="199"/>
      <c r="J70" s="200"/>
      <c r="K70" s="137"/>
      <c r="L70" s="137"/>
      <c r="M70" s="46" t="s">
        <v>13</v>
      </c>
      <c r="N70" s="46" t="s">
        <v>14</v>
      </c>
      <c r="O70" s="46" t="s">
        <v>15</v>
      </c>
      <c r="P70" s="46" t="s">
        <v>16</v>
      </c>
      <c r="Q70" s="46" t="s">
        <v>17</v>
      </c>
      <c r="R70" s="46" t="s">
        <v>18</v>
      </c>
      <c r="S70" s="46" t="s">
        <v>19</v>
      </c>
      <c r="T70" s="46" t="s">
        <v>20</v>
      </c>
      <c r="U70" s="4"/>
    </row>
    <row r="71" spans="1:21" ht="23" thickBot="1" x14ac:dyDescent="0.6">
      <c r="B71" s="147"/>
      <c r="C71" s="151"/>
      <c r="D71" s="152"/>
      <c r="E71" s="153"/>
      <c r="F71" s="201"/>
      <c r="G71" s="202"/>
      <c r="H71" s="202"/>
      <c r="I71" s="202"/>
      <c r="J71" s="203"/>
      <c r="K71" s="147"/>
      <c r="L71" s="147"/>
      <c r="M71" s="111">
        <f>M51-M67</f>
        <v>3216</v>
      </c>
      <c r="N71" s="111">
        <f t="shared" si="8"/>
        <v>3700</v>
      </c>
      <c r="O71" s="111">
        <f t="shared" si="8"/>
        <v>4242</v>
      </c>
      <c r="P71" s="111">
        <f t="shared" si="8"/>
        <v>4840</v>
      </c>
      <c r="Q71" s="111">
        <f t="shared" si="8"/>
        <v>5496</v>
      </c>
      <c r="R71" s="111">
        <f t="shared" si="8"/>
        <v>6208</v>
      </c>
      <c r="S71" s="111">
        <f>SUM(M71:R71)</f>
        <v>27702</v>
      </c>
      <c r="T71" s="111">
        <f>S69+S71</f>
        <v>38846</v>
      </c>
      <c r="U71" s="4"/>
    </row>
    <row r="72" spans="1:21" ht="21.65" customHeight="1" x14ac:dyDescent="0.55000000000000004">
      <c r="B72" s="137" t="s">
        <v>91</v>
      </c>
      <c r="C72" s="139" t="s">
        <v>97</v>
      </c>
      <c r="D72" s="140"/>
      <c r="E72" s="141"/>
      <c r="F72" s="328" t="s">
        <v>469</v>
      </c>
      <c r="G72" s="199"/>
      <c r="H72" s="199"/>
      <c r="I72" s="199"/>
      <c r="J72" s="200"/>
      <c r="K72" s="137"/>
      <c r="L72" s="137" t="s">
        <v>77</v>
      </c>
      <c r="M72" s="100" t="s">
        <v>5</v>
      </c>
      <c r="N72" s="100" t="s">
        <v>6</v>
      </c>
      <c r="O72" s="100" t="s">
        <v>7</v>
      </c>
      <c r="P72" s="100" t="s">
        <v>8</v>
      </c>
      <c r="Q72" s="100" t="s">
        <v>9</v>
      </c>
      <c r="R72" s="100" t="s">
        <v>10</v>
      </c>
      <c r="S72" s="100" t="s">
        <v>11</v>
      </c>
      <c r="T72" s="33"/>
      <c r="U72" s="4"/>
    </row>
    <row r="73" spans="1:21" ht="22.5" x14ac:dyDescent="0.55000000000000004">
      <c r="B73" s="137"/>
      <c r="C73" s="139"/>
      <c r="D73" s="140"/>
      <c r="E73" s="141"/>
      <c r="F73" s="198"/>
      <c r="G73" s="199"/>
      <c r="H73" s="199"/>
      <c r="I73" s="199"/>
      <c r="J73" s="200"/>
      <c r="K73" s="137"/>
      <c r="L73" s="137"/>
      <c r="M73" s="50">
        <f t="shared" ref="M73:S73" si="9">ROUND(M69/M26*100,0)</f>
        <v>11</v>
      </c>
      <c r="N73" s="50">
        <f t="shared" si="9"/>
        <v>13</v>
      </c>
      <c r="O73" s="50">
        <f t="shared" si="9"/>
        <v>14</v>
      </c>
      <c r="P73" s="50">
        <f t="shared" si="9"/>
        <v>16</v>
      </c>
      <c r="Q73" s="50">
        <f t="shared" si="9"/>
        <v>17</v>
      </c>
      <c r="R73" s="50">
        <f t="shared" si="9"/>
        <v>18</v>
      </c>
      <c r="S73" s="50">
        <f t="shared" si="9"/>
        <v>15</v>
      </c>
      <c r="T73" s="33"/>
      <c r="U73" s="4"/>
    </row>
    <row r="74" spans="1:21" ht="22.5" x14ac:dyDescent="0.55000000000000004">
      <c r="B74" s="137"/>
      <c r="C74" s="139"/>
      <c r="D74" s="140"/>
      <c r="E74" s="141"/>
      <c r="F74" s="198"/>
      <c r="G74" s="199"/>
      <c r="H74" s="199"/>
      <c r="I74" s="199"/>
      <c r="J74" s="200"/>
      <c r="K74" s="137"/>
      <c r="L74" s="137"/>
      <c r="M74" s="46" t="s">
        <v>13</v>
      </c>
      <c r="N74" s="46" t="s">
        <v>14</v>
      </c>
      <c r="O74" s="46" t="s">
        <v>15</v>
      </c>
      <c r="P74" s="46" t="s">
        <v>16</v>
      </c>
      <c r="Q74" s="46" t="s">
        <v>17</v>
      </c>
      <c r="R74" s="46" t="s">
        <v>18</v>
      </c>
      <c r="S74" s="46" t="s">
        <v>19</v>
      </c>
      <c r="T74" s="46" t="s">
        <v>20</v>
      </c>
      <c r="U74" s="4"/>
    </row>
    <row r="75" spans="1:21" ht="22.5" x14ac:dyDescent="0.55000000000000004">
      <c r="B75" s="138"/>
      <c r="C75" s="142"/>
      <c r="D75" s="143"/>
      <c r="E75" s="144"/>
      <c r="F75" s="329"/>
      <c r="G75" s="330"/>
      <c r="H75" s="330"/>
      <c r="I75" s="330"/>
      <c r="J75" s="331"/>
      <c r="K75" s="138"/>
      <c r="L75" s="138"/>
      <c r="M75" s="50">
        <f t="shared" ref="M75:T75" si="10">ROUND(M71/M28*100,0)</f>
        <v>19</v>
      </c>
      <c r="N75" s="50">
        <f t="shared" si="10"/>
        <v>20</v>
      </c>
      <c r="O75" s="50">
        <f t="shared" si="10"/>
        <v>21</v>
      </c>
      <c r="P75" s="50">
        <f t="shared" si="10"/>
        <v>22</v>
      </c>
      <c r="Q75" s="50">
        <f t="shared" si="10"/>
        <v>23</v>
      </c>
      <c r="R75" s="50">
        <f t="shared" si="10"/>
        <v>23</v>
      </c>
      <c r="S75" s="50">
        <f t="shared" si="10"/>
        <v>22</v>
      </c>
      <c r="T75" s="50">
        <f t="shared" si="10"/>
        <v>19</v>
      </c>
      <c r="U75" s="4"/>
    </row>
    <row r="76" spans="1:21" x14ac:dyDescent="0.55000000000000004">
      <c r="A76" s="4"/>
      <c r="B76" s="4"/>
      <c r="C76" s="4"/>
      <c r="D76" s="4"/>
      <c r="E76" s="4"/>
      <c r="F76" s="4"/>
      <c r="G76" s="4"/>
      <c r="H76" s="4"/>
      <c r="I76" s="4"/>
      <c r="J76" s="4"/>
      <c r="K76" s="4"/>
      <c r="L76" s="4"/>
      <c r="M76" s="4"/>
      <c r="N76" s="4"/>
      <c r="O76" s="4"/>
      <c r="P76" s="4"/>
      <c r="Q76" s="4"/>
      <c r="R76" s="4"/>
      <c r="S76" s="4"/>
      <c r="T76" s="4"/>
      <c r="U76" s="4"/>
    </row>
  </sheetData>
  <mergeCells count="100">
    <mergeCell ref="J23:M23"/>
    <mergeCell ref="N23:O23"/>
    <mergeCell ref="P23:R23"/>
    <mergeCell ref="S23:T23"/>
    <mergeCell ref="B21:C21"/>
    <mergeCell ref="D21:G21"/>
    <mergeCell ref="H21:K21"/>
    <mergeCell ref="L21:M21"/>
    <mergeCell ref="N21:O21"/>
    <mergeCell ref="S22:T22"/>
    <mergeCell ref="J22:M22"/>
    <mergeCell ref="N22:O22"/>
    <mergeCell ref="B9:T9"/>
    <mergeCell ref="P21:S21"/>
    <mergeCell ref="B22:E22"/>
    <mergeCell ref="F22:I22"/>
    <mergeCell ref="P22:R22"/>
    <mergeCell ref="B2:I2"/>
    <mergeCell ref="J2:L2"/>
    <mergeCell ref="B4:T4"/>
    <mergeCell ref="B5:T5"/>
    <mergeCell ref="C7:E7"/>
    <mergeCell ref="G7:I7"/>
    <mergeCell ref="J7:K7"/>
    <mergeCell ref="L7:O7"/>
    <mergeCell ref="Q7:R7"/>
    <mergeCell ref="B11:T11"/>
    <mergeCell ref="D15:E15"/>
    <mergeCell ref="D16:E16"/>
    <mergeCell ref="D17:E17"/>
    <mergeCell ref="B20:E20"/>
    <mergeCell ref="D18:E18"/>
    <mergeCell ref="B24:T24"/>
    <mergeCell ref="C25:E25"/>
    <mergeCell ref="F25:J25"/>
    <mergeCell ref="B26:B28"/>
    <mergeCell ref="C26:E28"/>
    <mergeCell ref="F26:J28"/>
    <mergeCell ref="K26:K28"/>
    <mergeCell ref="L26:L28"/>
    <mergeCell ref="B40:B43"/>
    <mergeCell ref="C40:E43"/>
    <mergeCell ref="F40:J43"/>
    <mergeCell ref="K40:K43"/>
    <mergeCell ref="L40:L43"/>
    <mergeCell ref="B36:B39"/>
    <mergeCell ref="C36:E39"/>
    <mergeCell ref="F36:J39"/>
    <mergeCell ref="K36:K39"/>
    <mergeCell ref="L36:L39"/>
    <mergeCell ref="B48:B51"/>
    <mergeCell ref="C48:E51"/>
    <mergeCell ref="F48:J51"/>
    <mergeCell ref="K48:K51"/>
    <mergeCell ref="L48:L51"/>
    <mergeCell ref="B44:B47"/>
    <mergeCell ref="C44:E47"/>
    <mergeCell ref="F44:J47"/>
    <mergeCell ref="K44:K47"/>
    <mergeCell ref="L44:L47"/>
    <mergeCell ref="B56:B59"/>
    <mergeCell ref="C56:E59"/>
    <mergeCell ref="F56:J59"/>
    <mergeCell ref="K56:K59"/>
    <mergeCell ref="L56:L59"/>
    <mergeCell ref="B52:B55"/>
    <mergeCell ref="C52:E55"/>
    <mergeCell ref="F52:J55"/>
    <mergeCell ref="K52:K55"/>
    <mergeCell ref="L52:L55"/>
    <mergeCell ref="B64:B67"/>
    <mergeCell ref="C64:E67"/>
    <mergeCell ref="F64:J67"/>
    <mergeCell ref="K64:K67"/>
    <mergeCell ref="L64:L67"/>
    <mergeCell ref="B60:B63"/>
    <mergeCell ref="C60:E63"/>
    <mergeCell ref="F60:J63"/>
    <mergeCell ref="K60:K63"/>
    <mergeCell ref="L60:L63"/>
    <mergeCell ref="B72:B75"/>
    <mergeCell ref="C72:E75"/>
    <mergeCell ref="F72:J75"/>
    <mergeCell ref="K72:K75"/>
    <mergeCell ref="L72:L75"/>
    <mergeCell ref="B68:B71"/>
    <mergeCell ref="C68:E71"/>
    <mergeCell ref="F68:J71"/>
    <mergeCell ref="K68:K71"/>
    <mergeCell ref="L68:L71"/>
    <mergeCell ref="B29:B31"/>
    <mergeCell ref="C29:E31"/>
    <mergeCell ref="F29:J31"/>
    <mergeCell ref="K29:K31"/>
    <mergeCell ref="L29:L31"/>
    <mergeCell ref="B32:B35"/>
    <mergeCell ref="C32:E35"/>
    <mergeCell ref="F32:J35"/>
    <mergeCell ref="K32:K35"/>
    <mergeCell ref="L32:L35"/>
  </mergeCells>
  <phoneticPr fontId="1"/>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10"/>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160" t="s">
        <v>480</v>
      </c>
      <c r="K2" s="160"/>
      <c r="L2" s="160"/>
      <c r="M2" s="41" t="s">
        <v>481</v>
      </c>
      <c r="N2" s="41"/>
      <c r="O2" s="41"/>
      <c r="P2" s="41"/>
      <c r="Q2" s="41"/>
      <c r="R2" s="41"/>
      <c r="S2" s="41"/>
      <c r="T2" s="7"/>
    </row>
    <row r="3" spans="2:20" ht="31.5" x14ac:dyDescent="1.05">
      <c r="B3" s="8"/>
      <c r="C3" s="30" t="s">
        <v>35</v>
      </c>
      <c r="D3" s="8"/>
      <c r="E3" s="8"/>
      <c r="F3" s="8"/>
      <c r="G3" s="30" t="s">
        <v>55</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
        <v>59</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
        <v>142</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60</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9" t="s">
        <v>61</v>
      </c>
      <c r="E15" s="190"/>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0"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0" ht="19.75" customHeight="1" thickBot="1" x14ac:dyDescent="0.6">
      <c r="B20" s="189" t="s">
        <v>66</v>
      </c>
      <c r="C20" s="190"/>
      <c r="D20" s="191" t="s">
        <v>67</v>
      </c>
      <c r="E20" s="193"/>
      <c r="F20" s="193"/>
      <c r="G20" s="192"/>
      <c r="H20" s="181" t="s">
        <v>68</v>
      </c>
      <c r="I20" s="194"/>
      <c r="J20" s="194"/>
      <c r="K20" s="182"/>
      <c r="L20" s="181" t="s">
        <v>69</v>
      </c>
      <c r="M20" s="182"/>
      <c r="N20" s="181" t="s">
        <v>70</v>
      </c>
      <c r="O20" s="182"/>
      <c r="P20" s="181" t="s">
        <v>71</v>
      </c>
      <c r="Q20" s="182"/>
      <c r="R20" s="181" t="s">
        <v>72</v>
      </c>
      <c r="S20" s="182"/>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83" t="s">
        <v>73</v>
      </c>
      <c r="C22" s="184"/>
      <c r="D22" s="184"/>
      <c r="E22" s="184"/>
      <c r="F22" s="184"/>
      <c r="G22" s="184"/>
      <c r="H22" s="184"/>
      <c r="I22" s="184"/>
      <c r="J22" s="184"/>
      <c r="K22" s="184"/>
      <c r="L22" s="184"/>
      <c r="M22" s="184"/>
      <c r="N22" s="184"/>
      <c r="O22" s="184"/>
      <c r="P22" s="184"/>
      <c r="Q22" s="184"/>
      <c r="R22" s="184"/>
      <c r="S22" s="184"/>
      <c r="T22" s="185"/>
    </row>
    <row r="23" spans="2:20" ht="22.5" x14ac:dyDescent="0.55000000000000004">
      <c r="B23" s="38" t="s">
        <v>1</v>
      </c>
      <c r="C23" s="186" t="s">
        <v>2</v>
      </c>
      <c r="D23" s="187"/>
      <c r="E23" s="188"/>
      <c r="F23" s="186" t="s">
        <v>12</v>
      </c>
      <c r="G23" s="187"/>
      <c r="H23" s="187"/>
      <c r="I23" s="187"/>
      <c r="J23" s="188"/>
      <c r="K23" s="35" t="s">
        <v>3</v>
      </c>
      <c r="L23" s="35" t="s">
        <v>4</v>
      </c>
      <c r="M23" s="36" t="s">
        <v>5</v>
      </c>
      <c r="N23" s="36" t="s">
        <v>6</v>
      </c>
      <c r="O23" s="36" t="s">
        <v>7</v>
      </c>
      <c r="P23" s="36" t="s">
        <v>8</v>
      </c>
      <c r="Q23" s="36" t="s">
        <v>9</v>
      </c>
      <c r="R23" s="36" t="s">
        <v>10</v>
      </c>
      <c r="S23" s="36" t="s">
        <v>11</v>
      </c>
      <c r="T23" s="37"/>
    </row>
    <row r="24" spans="2:20" ht="22.5" x14ac:dyDescent="0.55000000000000004">
      <c r="B24" s="177" t="s">
        <v>23</v>
      </c>
      <c r="C24" s="178" t="s">
        <v>42</v>
      </c>
      <c r="D24" s="179"/>
      <c r="E24" s="180"/>
      <c r="F24" s="178" t="s">
        <v>26</v>
      </c>
      <c r="G24" s="179"/>
      <c r="H24" s="179"/>
      <c r="I24" s="179"/>
      <c r="J24" s="180"/>
      <c r="K24" s="177" t="s">
        <v>21</v>
      </c>
      <c r="L24" s="177" t="s">
        <v>22</v>
      </c>
      <c r="M24" s="2">
        <v>95</v>
      </c>
      <c r="N24" s="2">
        <v>95</v>
      </c>
      <c r="O24" s="2">
        <v>95</v>
      </c>
      <c r="P24" s="2">
        <v>95</v>
      </c>
      <c r="Q24" s="2">
        <v>95</v>
      </c>
      <c r="R24" s="2">
        <v>95</v>
      </c>
      <c r="S24" s="2"/>
      <c r="T24" s="33"/>
    </row>
    <row r="25" spans="2:20"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row>
    <row r="26" spans="2:20" ht="23" thickBot="1" x14ac:dyDescent="0.6">
      <c r="B26" s="147"/>
      <c r="C26" s="151"/>
      <c r="D26" s="152"/>
      <c r="E26" s="153"/>
      <c r="F26" s="151"/>
      <c r="G26" s="152"/>
      <c r="H26" s="152"/>
      <c r="I26" s="152"/>
      <c r="J26" s="153"/>
      <c r="K26" s="147"/>
      <c r="L26" s="147"/>
      <c r="M26" s="111">
        <v>95</v>
      </c>
      <c r="N26" s="111">
        <v>95</v>
      </c>
      <c r="O26" s="111">
        <v>95</v>
      </c>
      <c r="P26" s="111">
        <v>95</v>
      </c>
      <c r="Q26" s="111">
        <v>95</v>
      </c>
      <c r="R26" s="111">
        <v>95</v>
      </c>
      <c r="S26" s="111"/>
      <c r="T26" s="111"/>
    </row>
    <row r="27" spans="2:20" ht="22.5" x14ac:dyDescent="0.55000000000000004">
      <c r="B27" s="146" t="s">
        <v>34</v>
      </c>
      <c r="C27" s="167" t="s">
        <v>43</v>
      </c>
      <c r="D27" s="168"/>
      <c r="E27" s="169"/>
      <c r="F27" s="176" t="s">
        <v>127</v>
      </c>
      <c r="G27" s="168"/>
      <c r="H27" s="168"/>
      <c r="I27" s="168"/>
      <c r="J27" s="169"/>
      <c r="K27" s="146" t="s">
        <v>99</v>
      </c>
      <c r="L27" s="146" t="s">
        <v>44</v>
      </c>
      <c r="M27" s="112" t="s">
        <v>5</v>
      </c>
      <c r="N27" s="112" t="s">
        <v>6</v>
      </c>
      <c r="O27" s="112" t="s">
        <v>7</v>
      </c>
      <c r="P27" s="112" t="s">
        <v>8</v>
      </c>
      <c r="Q27" s="112" t="s">
        <v>9</v>
      </c>
      <c r="R27" s="112" t="s">
        <v>10</v>
      </c>
      <c r="S27" s="112" t="s">
        <v>11</v>
      </c>
      <c r="T27" s="113"/>
    </row>
    <row r="28" spans="2:20" ht="22.5" x14ac:dyDescent="0.55000000000000004">
      <c r="B28" s="137"/>
      <c r="C28" s="170"/>
      <c r="D28" s="171"/>
      <c r="E28" s="172"/>
      <c r="F28" s="170"/>
      <c r="G28" s="171"/>
      <c r="H28" s="171"/>
      <c r="I28" s="171"/>
      <c r="J28" s="172"/>
      <c r="K28" s="137"/>
      <c r="L28" s="137"/>
      <c r="M28" s="40">
        <v>100</v>
      </c>
      <c r="N28" s="40">
        <v>110</v>
      </c>
      <c r="O28" s="40">
        <v>121</v>
      </c>
      <c r="P28" s="40">
        <v>133</v>
      </c>
      <c r="Q28" s="40">
        <v>146</v>
      </c>
      <c r="R28" s="40">
        <v>160</v>
      </c>
      <c r="S28" s="40">
        <f>SUM(M28:R28)</f>
        <v>770</v>
      </c>
      <c r="T28" s="33"/>
    </row>
    <row r="29" spans="2:20" ht="22.5" x14ac:dyDescent="0.55000000000000004">
      <c r="B29" s="137"/>
      <c r="C29" s="170"/>
      <c r="D29" s="171"/>
      <c r="E29" s="172"/>
      <c r="F29" s="170"/>
      <c r="G29" s="171"/>
      <c r="H29" s="171"/>
      <c r="I29" s="171"/>
      <c r="J29" s="172"/>
      <c r="K29" s="137"/>
      <c r="L29" s="137"/>
      <c r="M29" s="46" t="s">
        <v>13</v>
      </c>
      <c r="N29" s="46" t="s">
        <v>14</v>
      </c>
      <c r="O29" s="46" t="s">
        <v>15</v>
      </c>
      <c r="P29" s="46" t="s">
        <v>16</v>
      </c>
      <c r="Q29" s="46" t="s">
        <v>17</v>
      </c>
      <c r="R29" s="46" t="s">
        <v>18</v>
      </c>
      <c r="S29" s="46" t="s">
        <v>19</v>
      </c>
      <c r="T29" s="46" t="s">
        <v>20</v>
      </c>
    </row>
    <row r="30" spans="2:20" ht="23" thickBot="1" x14ac:dyDescent="0.6">
      <c r="B30" s="147"/>
      <c r="C30" s="173"/>
      <c r="D30" s="174"/>
      <c r="E30" s="175"/>
      <c r="F30" s="173"/>
      <c r="G30" s="174"/>
      <c r="H30" s="174"/>
      <c r="I30" s="174"/>
      <c r="J30" s="175"/>
      <c r="K30" s="147"/>
      <c r="L30" s="147"/>
      <c r="M30" s="114">
        <v>176</v>
      </c>
      <c r="N30" s="114">
        <v>193</v>
      </c>
      <c r="O30" s="114">
        <v>212</v>
      </c>
      <c r="P30" s="114">
        <v>233</v>
      </c>
      <c r="Q30" s="114">
        <v>256</v>
      </c>
      <c r="R30" s="114">
        <v>281</v>
      </c>
      <c r="S30" s="114">
        <f>SUM(M30:R30)</f>
        <v>1351</v>
      </c>
      <c r="T30" s="114">
        <f>S28+S30</f>
        <v>2121</v>
      </c>
    </row>
    <row r="31" spans="2:20" ht="18" customHeight="1" x14ac:dyDescent="0.55000000000000004">
      <c r="B31" s="146" t="s">
        <v>40</v>
      </c>
      <c r="C31" s="148" t="s">
        <v>25</v>
      </c>
      <c r="D31" s="149"/>
      <c r="E31" s="150"/>
      <c r="F31" s="154" t="s">
        <v>41</v>
      </c>
      <c r="G31" s="149"/>
      <c r="H31" s="149"/>
      <c r="I31" s="149"/>
      <c r="J31" s="150"/>
      <c r="K31" s="146" t="s">
        <v>21</v>
      </c>
      <c r="L31" s="146" t="s">
        <v>22</v>
      </c>
      <c r="M31" s="112" t="s">
        <v>5</v>
      </c>
      <c r="N31" s="112" t="s">
        <v>6</v>
      </c>
      <c r="O31" s="112" t="s">
        <v>7</v>
      </c>
      <c r="P31" s="112" t="s">
        <v>8</v>
      </c>
      <c r="Q31" s="112" t="s">
        <v>9</v>
      </c>
      <c r="R31" s="112" t="s">
        <v>10</v>
      </c>
      <c r="S31" s="112" t="s">
        <v>11</v>
      </c>
      <c r="T31" s="113"/>
    </row>
    <row r="32" spans="2:20" ht="22.5" x14ac:dyDescent="0.55000000000000004">
      <c r="B32" s="137"/>
      <c r="C32" s="139"/>
      <c r="D32" s="140"/>
      <c r="E32" s="141"/>
      <c r="F32" s="139"/>
      <c r="G32" s="140"/>
      <c r="H32" s="140"/>
      <c r="I32" s="140"/>
      <c r="J32" s="141"/>
      <c r="K32" s="137"/>
      <c r="L32" s="137"/>
      <c r="M32" s="2">
        <v>9500</v>
      </c>
      <c r="N32" s="2">
        <v>10450</v>
      </c>
      <c r="O32" s="2">
        <v>11495</v>
      </c>
      <c r="P32" s="2">
        <v>12635</v>
      </c>
      <c r="Q32" s="2">
        <v>13870</v>
      </c>
      <c r="R32" s="2">
        <v>15200</v>
      </c>
      <c r="S32" s="2">
        <f>SUM(M32:R32)</f>
        <v>73150</v>
      </c>
      <c r="T32" s="33"/>
    </row>
    <row r="33" spans="2: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3"/>
    </row>
    <row r="34" spans="2:21" ht="23" thickBot="1" x14ac:dyDescent="0.6">
      <c r="B34" s="147"/>
      <c r="C34" s="151"/>
      <c r="D34" s="152"/>
      <c r="E34" s="153"/>
      <c r="F34" s="151"/>
      <c r="G34" s="152"/>
      <c r="H34" s="152"/>
      <c r="I34" s="152"/>
      <c r="J34" s="153"/>
      <c r="K34" s="147"/>
      <c r="L34" s="147"/>
      <c r="M34" s="111">
        <v>16720</v>
      </c>
      <c r="N34" s="111">
        <v>18335</v>
      </c>
      <c r="O34" s="111">
        <v>20140</v>
      </c>
      <c r="P34" s="111">
        <v>22135</v>
      </c>
      <c r="Q34" s="111">
        <v>24320</v>
      </c>
      <c r="R34" s="111">
        <v>26695</v>
      </c>
      <c r="S34" s="111">
        <f>SUM(M34:R34)</f>
        <v>128345</v>
      </c>
      <c r="T34" s="111">
        <f>S32+S34</f>
        <v>201495</v>
      </c>
      <c r="U34" s="4"/>
    </row>
    <row r="35" spans="2:21" ht="22.5" x14ac:dyDescent="0.55000000000000004">
      <c r="B35" s="146" t="s">
        <v>45</v>
      </c>
      <c r="C35" s="148" t="s">
        <v>78</v>
      </c>
      <c r="D35" s="149"/>
      <c r="E35" s="150"/>
      <c r="F35" s="154" t="s">
        <v>76</v>
      </c>
      <c r="G35" s="149"/>
      <c r="H35" s="149"/>
      <c r="I35" s="149"/>
      <c r="J35" s="150"/>
      <c r="K35" s="146"/>
      <c r="L35" s="146" t="s">
        <v>77</v>
      </c>
      <c r="M35" s="112" t="s">
        <v>5</v>
      </c>
      <c r="N35" s="112" t="s">
        <v>6</v>
      </c>
      <c r="O35" s="112" t="s">
        <v>7</v>
      </c>
      <c r="P35" s="112" t="s">
        <v>8</v>
      </c>
      <c r="Q35" s="112" t="s">
        <v>9</v>
      </c>
      <c r="R35" s="112" t="s">
        <v>10</v>
      </c>
      <c r="S35" s="112" t="s">
        <v>11</v>
      </c>
      <c r="T35" s="113"/>
      <c r="U35" s="4"/>
    </row>
    <row r="36" spans="2:21" ht="22.5" x14ac:dyDescent="0.55000000000000004">
      <c r="B36" s="137"/>
      <c r="C36" s="139"/>
      <c r="D36" s="140"/>
      <c r="E36" s="141"/>
      <c r="F36" s="139"/>
      <c r="G36" s="140"/>
      <c r="H36" s="140"/>
      <c r="I36" s="140"/>
      <c r="J36" s="141"/>
      <c r="K36" s="137"/>
      <c r="L36" s="137"/>
      <c r="M36" s="50">
        <v>60</v>
      </c>
      <c r="N36" s="50">
        <v>60</v>
      </c>
      <c r="O36" s="50">
        <v>60</v>
      </c>
      <c r="P36" s="50">
        <v>60</v>
      </c>
      <c r="Q36" s="50">
        <v>60</v>
      </c>
      <c r="R36" s="50">
        <v>60</v>
      </c>
      <c r="S36" s="2"/>
      <c r="T36" s="33"/>
      <c r="U36" s="4"/>
    </row>
    <row r="37" spans="2: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2:21" ht="23" thickBot="1" x14ac:dyDescent="0.6">
      <c r="B38" s="147"/>
      <c r="C38" s="151"/>
      <c r="D38" s="152"/>
      <c r="E38" s="153"/>
      <c r="F38" s="151"/>
      <c r="G38" s="152"/>
      <c r="H38" s="152"/>
      <c r="I38" s="152"/>
      <c r="J38" s="153"/>
      <c r="K38" s="147"/>
      <c r="L38" s="147"/>
      <c r="M38" s="115">
        <v>60</v>
      </c>
      <c r="N38" s="115">
        <v>60</v>
      </c>
      <c r="O38" s="115">
        <v>60</v>
      </c>
      <c r="P38" s="115">
        <v>60</v>
      </c>
      <c r="Q38" s="115">
        <v>60</v>
      </c>
      <c r="R38" s="115">
        <v>60</v>
      </c>
      <c r="S38" s="111"/>
      <c r="T38" s="111"/>
      <c r="U38" s="4"/>
    </row>
    <row r="39" spans="2:21" ht="22.5" x14ac:dyDescent="0.55000000000000004">
      <c r="B39" s="146" t="s">
        <v>46</v>
      </c>
      <c r="C39" s="148" t="s">
        <v>79</v>
      </c>
      <c r="D39" s="149"/>
      <c r="E39" s="150"/>
      <c r="F39" s="154" t="s">
        <v>128</v>
      </c>
      <c r="G39" s="149"/>
      <c r="H39" s="149"/>
      <c r="I39" s="149"/>
      <c r="J39" s="150"/>
      <c r="K39" s="146" t="s">
        <v>21</v>
      </c>
      <c r="L39" s="146" t="s">
        <v>22</v>
      </c>
      <c r="M39" s="112" t="s">
        <v>5</v>
      </c>
      <c r="N39" s="112" t="s">
        <v>6</v>
      </c>
      <c r="O39" s="112" t="s">
        <v>7</v>
      </c>
      <c r="P39" s="112" t="s">
        <v>8</v>
      </c>
      <c r="Q39" s="112" t="s">
        <v>9</v>
      </c>
      <c r="R39" s="112" t="s">
        <v>10</v>
      </c>
      <c r="S39" s="112" t="s">
        <v>11</v>
      </c>
      <c r="T39" s="113"/>
      <c r="U39" s="4"/>
    </row>
    <row r="40" spans="2:21" ht="22.5" x14ac:dyDescent="0.55000000000000004">
      <c r="B40" s="137"/>
      <c r="C40" s="139"/>
      <c r="D40" s="140"/>
      <c r="E40" s="141"/>
      <c r="F40" s="139"/>
      <c r="G40" s="140"/>
      <c r="H40" s="140"/>
      <c r="I40" s="140"/>
      <c r="J40" s="141"/>
      <c r="K40" s="137"/>
      <c r="L40" s="137"/>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2:21" ht="23" thickBot="1" x14ac:dyDescent="0.6">
      <c r="B42" s="147"/>
      <c r="C42" s="151"/>
      <c r="D42" s="152"/>
      <c r="E42" s="153"/>
      <c r="F42" s="151"/>
      <c r="G42" s="152"/>
      <c r="H42" s="152"/>
      <c r="I42" s="152"/>
      <c r="J42" s="153"/>
      <c r="K42" s="147"/>
      <c r="L42" s="147"/>
      <c r="M42" s="111">
        <f>ROUND(M34*M38/100,0)</f>
        <v>10032</v>
      </c>
      <c r="N42" s="111">
        <f t="shared" si="0"/>
        <v>11001</v>
      </c>
      <c r="O42" s="111">
        <f t="shared" si="0"/>
        <v>12084</v>
      </c>
      <c r="P42" s="111">
        <f t="shared" si="0"/>
        <v>13281</v>
      </c>
      <c r="Q42" s="111">
        <f t="shared" si="0"/>
        <v>14592</v>
      </c>
      <c r="R42" s="111">
        <f t="shared" si="0"/>
        <v>16017</v>
      </c>
      <c r="S42" s="111">
        <f>SUM(M42:R42)</f>
        <v>77007</v>
      </c>
      <c r="T42" s="111">
        <f>S40+S42</f>
        <v>120897</v>
      </c>
      <c r="U42" s="4"/>
    </row>
    <row r="43" spans="2:21" ht="21.65" customHeight="1" x14ac:dyDescent="0.55000000000000004">
      <c r="B43" s="146" t="s">
        <v>47</v>
      </c>
      <c r="C43" s="148" t="s">
        <v>80</v>
      </c>
      <c r="D43" s="149"/>
      <c r="E43" s="150"/>
      <c r="F43" s="154" t="s">
        <v>76</v>
      </c>
      <c r="G43" s="149"/>
      <c r="H43" s="149"/>
      <c r="I43" s="149"/>
      <c r="J43" s="150"/>
      <c r="K43" s="146"/>
      <c r="L43" s="146" t="s">
        <v>77</v>
      </c>
      <c r="M43" s="112" t="s">
        <v>5</v>
      </c>
      <c r="N43" s="112" t="s">
        <v>6</v>
      </c>
      <c r="O43" s="112" t="s">
        <v>7</v>
      </c>
      <c r="P43" s="112" t="s">
        <v>8</v>
      </c>
      <c r="Q43" s="112" t="s">
        <v>9</v>
      </c>
      <c r="R43" s="112" t="s">
        <v>10</v>
      </c>
      <c r="S43" s="112" t="s">
        <v>11</v>
      </c>
      <c r="T43" s="113"/>
      <c r="U43" s="4"/>
    </row>
    <row r="44" spans="2:21" ht="22.5" x14ac:dyDescent="0.55000000000000004">
      <c r="B44" s="137"/>
      <c r="C44" s="139"/>
      <c r="D44" s="140"/>
      <c r="E44" s="141"/>
      <c r="F44" s="139"/>
      <c r="G44" s="140"/>
      <c r="H44" s="140"/>
      <c r="I44" s="140"/>
      <c r="J44" s="141"/>
      <c r="K44" s="137"/>
      <c r="L44" s="137"/>
      <c r="M44" s="50">
        <v>10</v>
      </c>
      <c r="N44" s="50">
        <v>10</v>
      </c>
      <c r="O44" s="50">
        <v>10</v>
      </c>
      <c r="P44" s="50">
        <v>10</v>
      </c>
      <c r="Q44" s="50">
        <v>10</v>
      </c>
      <c r="R44" s="50">
        <v>10</v>
      </c>
      <c r="S44" s="2"/>
      <c r="T44" s="33"/>
      <c r="U44" s="4"/>
    </row>
    <row r="45" spans="2: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2:21" ht="23" thickBot="1" x14ac:dyDescent="0.6">
      <c r="B46" s="147"/>
      <c r="C46" s="151"/>
      <c r="D46" s="152"/>
      <c r="E46" s="153"/>
      <c r="F46" s="151"/>
      <c r="G46" s="152"/>
      <c r="H46" s="152"/>
      <c r="I46" s="152"/>
      <c r="J46" s="153"/>
      <c r="K46" s="147"/>
      <c r="L46" s="147"/>
      <c r="M46" s="115">
        <v>10</v>
      </c>
      <c r="N46" s="115">
        <v>10</v>
      </c>
      <c r="O46" s="115">
        <v>10</v>
      </c>
      <c r="P46" s="115">
        <v>10</v>
      </c>
      <c r="Q46" s="115">
        <v>10</v>
      </c>
      <c r="R46" s="115">
        <v>10</v>
      </c>
      <c r="S46" s="111"/>
      <c r="T46" s="111"/>
      <c r="U46" s="4"/>
    </row>
    <row r="47" spans="2:21" ht="22.5" x14ac:dyDescent="0.55000000000000004">
      <c r="B47" s="146" t="s">
        <v>82</v>
      </c>
      <c r="C47" s="148" t="s">
        <v>81</v>
      </c>
      <c r="D47" s="149"/>
      <c r="E47" s="150"/>
      <c r="F47" s="154" t="s">
        <v>123</v>
      </c>
      <c r="G47" s="149"/>
      <c r="H47" s="149"/>
      <c r="I47" s="149"/>
      <c r="J47" s="150"/>
      <c r="K47" s="146" t="s">
        <v>21</v>
      </c>
      <c r="L47" s="146" t="s">
        <v>22</v>
      </c>
      <c r="M47" s="112" t="s">
        <v>5</v>
      </c>
      <c r="N47" s="112" t="s">
        <v>6</v>
      </c>
      <c r="O47" s="112" t="s">
        <v>7</v>
      </c>
      <c r="P47" s="112" t="s">
        <v>8</v>
      </c>
      <c r="Q47" s="112" t="s">
        <v>9</v>
      </c>
      <c r="R47" s="112" t="s">
        <v>10</v>
      </c>
      <c r="S47" s="112" t="s">
        <v>11</v>
      </c>
      <c r="T47" s="113"/>
      <c r="U47" s="4"/>
    </row>
    <row r="48" spans="2:21" ht="22.5" x14ac:dyDescent="0.55000000000000004">
      <c r="B48" s="137"/>
      <c r="C48" s="139"/>
      <c r="D48" s="140"/>
      <c r="E48" s="141"/>
      <c r="F48" s="139"/>
      <c r="G48" s="140"/>
      <c r="H48" s="140"/>
      <c r="I48" s="140"/>
      <c r="J48" s="141"/>
      <c r="K48" s="137"/>
      <c r="L48" s="137"/>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37"/>
      <c r="C49" s="139"/>
      <c r="D49" s="140"/>
      <c r="E49" s="141"/>
      <c r="F49" s="139"/>
      <c r="G49" s="140"/>
      <c r="H49" s="140"/>
      <c r="I49" s="140"/>
      <c r="J49" s="141"/>
      <c r="K49" s="137"/>
      <c r="L49" s="137"/>
      <c r="M49" s="46" t="s">
        <v>13</v>
      </c>
      <c r="N49" s="46" t="s">
        <v>14</v>
      </c>
      <c r="O49" s="46" t="s">
        <v>15</v>
      </c>
      <c r="P49" s="46" t="s">
        <v>16</v>
      </c>
      <c r="Q49" s="46" t="s">
        <v>17</v>
      </c>
      <c r="R49" s="46" t="s">
        <v>18</v>
      </c>
      <c r="S49" s="46" t="s">
        <v>19</v>
      </c>
      <c r="T49" s="46" t="s">
        <v>20</v>
      </c>
      <c r="U49" s="4"/>
    </row>
    <row r="50" spans="2:21" ht="23" thickBot="1" x14ac:dyDescent="0.6">
      <c r="B50" s="147"/>
      <c r="C50" s="151"/>
      <c r="D50" s="152"/>
      <c r="E50" s="153"/>
      <c r="F50" s="151"/>
      <c r="G50" s="152"/>
      <c r="H50" s="152"/>
      <c r="I50" s="152"/>
      <c r="J50" s="153"/>
      <c r="K50" s="147"/>
      <c r="L50" s="147"/>
      <c r="M50" s="111">
        <f>ROUND(M34*M46/100,0)</f>
        <v>1672</v>
      </c>
      <c r="N50" s="111">
        <f t="shared" si="1"/>
        <v>1834</v>
      </c>
      <c r="O50" s="111">
        <f t="shared" si="1"/>
        <v>2014</v>
      </c>
      <c r="P50" s="111">
        <f t="shared" si="1"/>
        <v>2214</v>
      </c>
      <c r="Q50" s="111">
        <f t="shared" si="1"/>
        <v>2432</v>
      </c>
      <c r="R50" s="111">
        <f t="shared" si="1"/>
        <v>2670</v>
      </c>
      <c r="S50" s="111">
        <f>SUM(M50:R50)</f>
        <v>12836</v>
      </c>
      <c r="T50" s="111">
        <f>S48+S50</f>
        <v>20152</v>
      </c>
      <c r="U50" s="4"/>
    </row>
    <row r="51" spans="2:21" ht="22.5" x14ac:dyDescent="0.55000000000000004">
      <c r="B51" s="146" t="s">
        <v>49</v>
      </c>
      <c r="C51" s="148" t="s">
        <v>83</v>
      </c>
      <c r="D51" s="149"/>
      <c r="E51" s="150"/>
      <c r="F51" s="154" t="s">
        <v>84</v>
      </c>
      <c r="G51" s="149"/>
      <c r="H51" s="149"/>
      <c r="I51" s="149"/>
      <c r="J51" s="150"/>
      <c r="K51" s="146" t="s">
        <v>21</v>
      </c>
      <c r="L51" s="146" t="s">
        <v>22</v>
      </c>
      <c r="M51" s="112" t="s">
        <v>5</v>
      </c>
      <c r="N51" s="112" t="s">
        <v>6</v>
      </c>
      <c r="O51" s="112" t="s">
        <v>7</v>
      </c>
      <c r="P51" s="112" t="s">
        <v>8</v>
      </c>
      <c r="Q51" s="112" t="s">
        <v>9</v>
      </c>
      <c r="R51" s="112" t="s">
        <v>10</v>
      </c>
      <c r="S51" s="112" t="s">
        <v>11</v>
      </c>
      <c r="T51" s="113"/>
      <c r="U51" s="4"/>
    </row>
    <row r="52" spans="2:21" ht="22.5" x14ac:dyDescent="0.55000000000000004">
      <c r="B52" s="137"/>
      <c r="C52" s="139"/>
      <c r="D52" s="140"/>
      <c r="E52" s="141"/>
      <c r="F52" s="139"/>
      <c r="G52" s="140"/>
      <c r="H52" s="140"/>
      <c r="I52" s="140"/>
      <c r="J52" s="141"/>
      <c r="K52" s="137"/>
      <c r="L52" s="137"/>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37"/>
      <c r="C53" s="139"/>
      <c r="D53" s="140"/>
      <c r="E53" s="141"/>
      <c r="F53" s="139"/>
      <c r="G53" s="140"/>
      <c r="H53" s="140"/>
      <c r="I53" s="140"/>
      <c r="J53" s="141"/>
      <c r="K53" s="137"/>
      <c r="L53" s="137"/>
      <c r="M53" s="46" t="s">
        <v>13</v>
      </c>
      <c r="N53" s="46" t="s">
        <v>14</v>
      </c>
      <c r="O53" s="46" t="s">
        <v>15</v>
      </c>
      <c r="P53" s="46" t="s">
        <v>16</v>
      </c>
      <c r="Q53" s="46" t="s">
        <v>17</v>
      </c>
      <c r="R53" s="46" t="s">
        <v>18</v>
      </c>
      <c r="S53" s="46" t="s">
        <v>19</v>
      </c>
      <c r="T53" s="46" t="s">
        <v>20</v>
      </c>
      <c r="U53" s="4"/>
    </row>
    <row r="54" spans="2:21" ht="23" thickBot="1" x14ac:dyDescent="0.6">
      <c r="B54" s="147"/>
      <c r="C54" s="151"/>
      <c r="D54" s="152"/>
      <c r="E54" s="153"/>
      <c r="F54" s="151"/>
      <c r="G54" s="152"/>
      <c r="H54" s="152"/>
      <c r="I54" s="152"/>
      <c r="J54" s="153"/>
      <c r="K54" s="147"/>
      <c r="L54" s="147"/>
      <c r="M54" s="111">
        <f>M42+M50</f>
        <v>11704</v>
      </c>
      <c r="N54" s="111">
        <f t="shared" si="2"/>
        <v>12835</v>
      </c>
      <c r="O54" s="111">
        <f t="shared" si="2"/>
        <v>14098</v>
      </c>
      <c r="P54" s="111">
        <f t="shared" si="2"/>
        <v>15495</v>
      </c>
      <c r="Q54" s="111">
        <f t="shared" si="2"/>
        <v>17024</v>
      </c>
      <c r="R54" s="111">
        <f t="shared" si="2"/>
        <v>18687</v>
      </c>
      <c r="S54" s="111">
        <f>SUM(M54:R54)</f>
        <v>89843</v>
      </c>
      <c r="T54" s="111">
        <f>S52+S54</f>
        <v>141049</v>
      </c>
      <c r="U54" s="4"/>
    </row>
    <row r="55" spans="2:21" ht="22.5" x14ac:dyDescent="0.55000000000000004">
      <c r="B55" s="146" t="s">
        <v>85</v>
      </c>
      <c r="C55" s="148" t="s">
        <v>86</v>
      </c>
      <c r="D55" s="149"/>
      <c r="E55" s="150"/>
      <c r="F55" s="154" t="s">
        <v>87</v>
      </c>
      <c r="G55" s="149"/>
      <c r="H55" s="149"/>
      <c r="I55" s="149"/>
      <c r="J55" s="150"/>
      <c r="K55" s="146" t="s">
        <v>21</v>
      </c>
      <c r="L55" s="146" t="s">
        <v>22</v>
      </c>
      <c r="M55" s="112" t="s">
        <v>5</v>
      </c>
      <c r="N55" s="112" t="s">
        <v>6</v>
      </c>
      <c r="O55" s="112" t="s">
        <v>7</v>
      </c>
      <c r="P55" s="112" t="s">
        <v>8</v>
      </c>
      <c r="Q55" s="112" t="s">
        <v>9</v>
      </c>
      <c r="R55" s="112" t="s">
        <v>10</v>
      </c>
      <c r="S55" s="112" t="s">
        <v>11</v>
      </c>
      <c r="T55" s="113"/>
      <c r="U55" s="4"/>
    </row>
    <row r="56" spans="2:21" ht="22.5" x14ac:dyDescent="0.55000000000000004">
      <c r="B56" s="137"/>
      <c r="C56" s="139"/>
      <c r="D56" s="140"/>
      <c r="E56" s="141"/>
      <c r="F56" s="139"/>
      <c r="G56" s="140"/>
      <c r="H56" s="140"/>
      <c r="I56" s="140"/>
      <c r="J56" s="141"/>
      <c r="K56" s="137"/>
      <c r="L56" s="137"/>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37"/>
      <c r="C57" s="139"/>
      <c r="D57" s="140"/>
      <c r="E57" s="141"/>
      <c r="F57" s="139"/>
      <c r="G57" s="140"/>
      <c r="H57" s="140"/>
      <c r="I57" s="140"/>
      <c r="J57" s="141"/>
      <c r="K57" s="137"/>
      <c r="L57" s="137"/>
      <c r="M57" s="46" t="s">
        <v>13</v>
      </c>
      <c r="N57" s="46" t="s">
        <v>14</v>
      </c>
      <c r="O57" s="46" t="s">
        <v>15</v>
      </c>
      <c r="P57" s="46" t="s">
        <v>16</v>
      </c>
      <c r="Q57" s="46" t="s">
        <v>17</v>
      </c>
      <c r="R57" s="46" t="s">
        <v>18</v>
      </c>
      <c r="S57" s="46" t="s">
        <v>19</v>
      </c>
      <c r="T57" s="46" t="s">
        <v>20</v>
      </c>
      <c r="U57" s="4"/>
    </row>
    <row r="58" spans="2:21" ht="23" thickBot="1" x14ac:dyDescent="0.6">
      <c r="B58" s="147"/>
      <c r="C58" s="151"/>
      <c r="D58" s="152"/>
      <c r="E58" s="153"/>
      <c r="F58" s="151"/>
      <c r="G58" s="152"/>
      <c r="H58" s="152"/>
      <c r="I58" s="152"/>
      <c r="J58" s="153"/>
      <c r="K58" s="147"/>
      <c r="L58" s="147"/>
      <c r="M58" s="111">
        <f>M34-M54</f>
        <v>5016</v>
      </c>
      <c r="N58" s="111">
        <f t="shared" si="3"/>
        <v>5500</v>
      </c>
      <c r="O58" s="111">
        <f t="shared" si="3"/>
        <v>6042</v>
      </c>
      <c r="P58" s="111">
        <f t="shared" si="3"/>
        <v>6640</v>
      </c>
      <c r="Q58" s="111">
        <f t="shared" si="3"/>
        <v>7296</v>
      </c>
      <c r="R58" s="111">
        <f t="shared" si="3"/>
        <v>8008</v>
      </c>
      <c r="S58" s="111">
        <f>SUM(M58:R58)</f>
        <v>38502</v>
      </c>
      <c r="T58" s="111">
        <f>S56+S58</f>
        <v>60446</v>
      </c>
      <c r="U58" s="4"/>
    </row>
    <row r="59" spans="2:21" ht="21.65" customHeight="1" x14ac:dyDescent="0.55000000000000004">
      <c r="B59" s="146" t="s">
        <v>90</v>
      </c>
      <c r="C59" s="148" t="s">
        <v>88</v>
      </c>
      <c r="D59" s="149"/>
      <c r="E59" s="150"/>
      <c r="F59" s="154" t="s">
        <v>89</v>
      </c>
      <c r="G59" s="149"/>
      <c r="H59" s="149"/>
      <c r="I59" s="149"/>
      <c r="J59" s="150"/>
      <c r="K59" s="146"/>
      <c r="L59" s="146" t="s">
        <v>77</v>
      </c>
      <c r="M59" s="112" t="s">
        <v>5</v>
      </c>
      <c r="N59" s="112" t="s">
        <v>6</v>
      </c>
      <c r="O59" s="112" t="s">
        <v>7</v>
      </c>
      <c r="P59" s="112" t="s">
        <v>8</v>
      </c>
      <c r="Q59" s="112" t="s">
        <v>9</v>
      </c>
      <c r="R59" s="112" t="s">
        <v>10</v>
      </c>
      <c r="S59" s="112" t="s">
        <v>11</v>
      </c>
      <c r="T59" s="113"/>
      <c r="U59" s="4"/>
    </row>
    <row r="60" spans="2:21" ht="22.5" x14ac:dyDescent="0.55000000000000004">
      <c r="B60" s="137"/>
      <c r="C60" s="139"/>
      <c r="D60" s="140"/>
      <c r="E60" s="141"/>
      <c r="F60" s="139"/>
      <c r="G60" s="140"/>
      <c r="H60" s="140"/>
      <c r="I60" s="140"/>
      <c r="J60" s="141"/>
      <c r="K60" s="137"/>
      <c r="L60" s="137"/>
      <c r="M60" s="50">
        <f>ROUND(M56/M32*100,0)</f>
        <v>30</v>
      </c>
      <c r="N60" s="50">
        <f t="shared" ref="N60:T62" si="4">ROUND(N56/N32*100,0)</f>
        <v>30</v>
      </c>
      <c r="O60" s="50">
        <f t="shared" si="4"/>
        <v>30</v>
      </c>
      <c r="P60" s="50">
        <f t="shared" si="4"/>
        <v>30</v>
      </c>
      <c r="Q60" s="50">
        <f t="shared" si="4"/>
        <v>30</v>
      </c>
      <c r="R60" s="50">
        <f t="shared" si="4"/>
        <v>30</v>
      </c>
      <c r="S60" s="50">
        <f t="shared" si="4"/>
        <v>30</v>
      </c>
      <c r="T60" s="33"/>
      <c r="U60" s="4"/>
    </row>
    <row r="61" spans="2:21" ht="22.5" x14ac:dyDescent="0.55000000000000004">
      <c r="B61" s="137"/>
      <c r="C61" s="139"/>
      <c r="D61" s="140"/>
      <c r="E61" s="141"/>
      <c r="F61" s="139"/>
      <c r="G61" s="140"/>
      <c r="H61" s="140"/>
      <c r="I61" s="140"/>
      <c r="J61" s="141"/>
      <c r="K61" s="137"/>
      <c r="L61" s="137"/>
      <c r="M61" s="46" t="s">
        <v>13</v>
      </c>
      <c r="N61" s="46" t="s">
        <v>14</v>
      </c>
      <c r="O61" s="46" t="s">
        <v>15</v>
      </c>
      <c r="P61" s="46" t="s">
        <v>16</v>
      </c>
      <c r="Q61" s="46" t="s">
        <v>17</v>
      </c>
      <c r="R61" s="46" t="s">
        <v>18</v>
      </c>
      <c r="S61" s="46" t="s">
        <v>19</v>
      </c>
      <c r="T61" s="46" t="s">
        <v>20</v>
      </c>
      <c r="U61" s="4"/>
    </row>
    <row r="62" spans="2:21" ht="23" thickBot="1" x14ac:dyDescent="0.6">
      <c r="B62" s="147"/>
      <c r="C62" s="151"/>
      <c r="D62" s="152"/>
      <c r="E62" s="153"/>
      <c r="F62" s="151"/>
      <c r="G62" s="152"/>
      <c r="H62" s="152"/>
      <c r="I62" s="152"/>
      <c r="J62" s="153"/>
      <c r="K62" s="147"/>
      <c r="L62" s="147"/>
      <c r="M62" s="115">
        <f>ROUND(M58/M34*100,0)</f>
        <v>30</v>
      </c>
      <c r="N62" s="115">
        <f t="shared" si="4"/>
        <v>30</v>
      </c>
      <c r="O62" s="115">
        <f t="shared" si="4"/>
        <v>30</v>
      </c>
      <c r="P62" s="115">
        <f t="shared" si="4"/>
        <v>30</v>
      </c>
      <c r="Q62" s="115">
        <f t="shared" si="4"/>
        <v>30</v>
      </c>
      <c r="R62" s="115">
        <f t="shared" si="4"/>
        <v>30</v>
      </c>
      <c r="S62" s="115">
        <f t="shared" si="4"/>
        <v>30</v>
      </c>
      <c r="T62" s="115">
        <f t="shared" si="4"/>
        <v>30</v>
      </c>
      <c r="U62" s="4"/>
    </row>
    <row r="63" spans="2:21" ht="22.5" x14ac:dyDescent="0.55000000000000004">
      <c r="B63" s="146" t="s">
        <v>91</v>
      </c>
      <c r="C63" s="148" t="s">
        <v>75</v>
      </c>
      <c r="D63" s="149"/>
      <c r="E63" s="150"/>
      <c r="F63" s="154" t="s">
        <v>76</v>
      </c>
      <c r="G63" s="149"/>
      <c r="H63" s="149"/>
      <c r="I63" s="149"/>
      <c r="J63" s="150"/>
      <c r="K63" s="146" t="s">
        <v>21</v>
      </c>
      <c r="L63" s="146" t="s">
        <v>22</v>
      </c>
      <c r="M63" s="112" t="s">
        <v>5</v>
      </c>
      <c r="N63" s="112" t="s">
        <v>6</v>
      </c>
      <c r="O63" s="112" t="s">
        <v>7</v>
      </c>
      <c r="P63" s="112" t="s">
        <v>8</v>
      </c>
      <c r="Q63" s="112" t="s">
        <v>9</v>
      </c>
      <c r="R63" s="112" t="s">
        <v>10</v>
      </c>
      <c r="S63" s="112" t="s">
        <v>11</v>
      </c>
      <c r="T63" s="113"/>
      <c r="U63" s="4"/>
    </row>
    <row r="64" spans="2:21" ht="22.5" x14ac:dyDescent="0.55000000000000004">
      <c r="B64" s="137"/>
      <c r="C64" s="139"/>
      <c r="D64" s="140"/>
      <c r="E64" s="141"/>
      <c r="F64" s="139"/>
      <c r="G64" s="140"/>
      <c r="H64" s="140"/>
      <c r="I64" s="140"/>
      <c r="J64" s="141"/>
      <c r="K64" s="137"/>
      <c r="L64" s="137"/>
      <c r="M64" s="2">
        <v>1500</v>
      </c>
      <c r="N64" s="2">
        <v>1500</v>
      </c>
      <c r="O64" s="2">
        <v>1500</v>
      </c>
      <c r="P64" s="2">
        <v>1500</v>
      </c>
      <c r="Q64" s="2">
        <v>1500</v>
      </c>
      <c r="R64" s="2">
        <v>1500</v>
      </c>
      <c r="S64" s="2">
        <f>SUM(M64:R64)</f>
        <v>9000</v>
      </c>
      <c r="T64" s="33"/>
      <c r="U64" s="4"/>
    </row>
    <row r="65" spans="2:21" ht="22.5" x14ac:dyDescent="0.55000000000000004">
      <c r="B65" s="137"/>
      <c r="C65" s="139"/>
      <c r="D65" s="140"/>
      <c r="E65" s="141"/>
      <c r="F65" s="139"/>
      <c r="G65" s="140"/>
      <c r="H65" s="140"/>
      <c r="I65" s="140"/>
      <c r="J65" s="141"/>
      <c r="K65" s="137"/>
      <c r="L65" s="137"/>
      <c r="M65" s="46" t="s">
        <v>13</v>
      </c>
      <c r="N65" s="46" t="s">
        <v>14</v>
      </c>
      <c r="O65" s="46" t="s">
        <v>15</v>
      </c>
      <c r="P65" s="46" t="s">
        <v>16</v>
      </c>
      <c r="Q65" s="46" t="s">
        <v>17</v>
      </c>
      <c r="R65" s="46" t="s">
        <v>18</v>
      </c>
      <c r="S65" s="46" t="s">
        <v>19</v>
      </c>
      <c r="T65" s="46" t="s">
        <v>20</v>
      </c>
      <c r="U65" s="4"/>
    </row>
    <row r="66" spans="2:21" ht="23" thickBot="1" x14ac:dyDescent="0.6">
      <c r="B66" s="147"/>
      <c r="C66" s="151"/>
      <c r="D66" s="152"/>
      <c r="E66" s="153"/>
      <c r="F66" s="151"/>
      <c r="G66" s="152"/>
      <c r="H66" s="152"/>
      <c r="I66" s="152"/>
      <c r="J66" s="153"/>
      <c r="K66" s="147"/>
      <c r="L66" s="147"/>
      <c r="M66" s="111">
        <v>1500</v>
      </c>
      <c r="N66" s="111">
        <v>1500</v>
      </c>
      <c r="O66" s="111">
        <v>1500</v>
      </c>
      <c r="P66" s="111">
        <v>1500</v>
      </c>
      <c r="Q66" s="111">
        <v>1500</v>
      </c>
      <c r="R66" s="111">
        <v>1500</v>
      </c>
      <c r="S66" s="111">
        <f>SUM(M66:R66)</f>
        <v>9000</v>
      </c>
      <c r="T66" s="111">
        <f>S64+S66</f>
        <v>18000</v>
      </c>
      <c r="U66" s="4"/>
    </row>
    <row r="67" spans="2:21" ht="22.5" x14ac:dyDescent="0.55000000000000004">
      <c r="B67" s="146" t="s">
        <v>92</v>
      </c>
      <c r="C67" s="148" t="s">
        <v>93</v>
      </c>
      <c r="D67" s="149"/>
      <c r="E67" s="150"/>
      <c r="F67" s="154" t="s">
        <v>76</v>
      </c>
      <c r="G67" s="149"/>
      <c r="H67" s="149"/>
      <c r="I67" s="149"/>
      <c r="J67" s="150"/>
      <c r="K67" s="146" t="s">
        <v>21</v>
      </c>
      <c r="L67" s="146" t="s">
        <v>22</v>
      </c>
      <c r="M67" s="112" t="s">
        <v>5</v>
      </c>
      <c r="N67" s="112" t="s">
        <v>6</v>
      </c>
      <c r="O67" s="112" t="s">
        <v>7</v>
      </c>
      <c r="P67" s="112" t="s">
        <v>8</v>
      </c>
      <c r="Q67" s="112" t="s">
        <v>9</v>
      </c>
      <c r="R67" s="112" t="s">
        <v>10</v>
      </c>
      <c r="S67" s="112" t="s">
        <v>11</v>
      </c>
      <c r="T67" s="113"/>
      <c r="U67" s="4"/>
    </row>
    <row r="68" spans="2:21" ht="22.5" x14ac:dyDescent="0.55000000000000004">
      <c r="B68" s="137"/>
      <c r="C68" s="139"/>
      <c r="D68" s="140"/>
      <c r="E68" s="141"/>
      <c r="F68" s="139"/>
      <c r="G68" s="140"/>
      <c r="H68" s="140"/>
      <c r="I68" s="140"/>
      <c r="J68" s="141"/>
      <c r="K68" s="137"/>
      <c r="L68" s="137"/>
      <c r="M68" s="2">
        <v>300</v>
      </c>
      <c r="N68" s="2">
        <v>300</v>
      </c>
      <c r="O68" s="2">
        <v>300</v>
      </c>
      <c r="P68" s="2">
        <v>300</v>
      </c>
      <c r="Q68" s="2">
        <v>300</v>
      </c>
      <c r="R68" s="2">
        <v>300</v>
      </c>
      <c r="S68" s="2">
        <f>SUM(M68:R68)</f>
        <v>1800</v>
      </c>
      <c r="T68" s="33"/>
      <c r="U68" s="4"/>
    </row>
    <row r="69" spans="2:21" ht="22.5" x14ac:dyDescent="0.55000000000000004">
      <c r="B69" s="137"/>
      <c r="C69" s="139"/>
      <c r="D69" s="140"/>
      <c r="E69" s="141"/>
      <c r="F69" s="139"/>
      <c r="G69" s="140"/>
      <c r="H69" s="140"/>
      <c r="I69" s="140"/>
      <c r="J69" s="141"/>
      <c r="K69" s="137"/>
      <c r="L69" s="137"/>
      <c r="M69" s="46" t="s">
        <v>13</v>
      </c>
      <c r="N69" s="46" t="s">
        <v>14</v>
      </c>
      <c r="O69" s="46" t="s">
        <v>15</v>
      </c>
      <c r="P69" s="46" t="s">
        <v>16</v>
      </c>
      <c r="Q69" s="46" t="s">
        <v>17</v>
      </c>
      <c r="R69" s="46" t="s">
        <v>18</v>
      </c>
      <c r="S69" s="46" t="s">
        <v>19</v>
      </c>
      <c r="T69" s="46" t="s">
        <v>20</v>
      </c>
      <c r="U69" s="4"/>
    </row>
    <row r="70" spans="2:21" ht="23" thickBot="1" x14ac:dyDescent="0.6">
      <c r="B70" s="147"/>
      <c r="C70" s="151"/>
      <c r="D70" s="152"/>
      <c r="E70" s="153"/>
      <c r="F70" s="151"/>
      <c r="G70" s="152"/>
      <c r="H70" s="152"/>
      <c r="I70" s="152"/>
      <c r="J70" s="153"/>
      <c r="K70" s="147"/>
      <c r="L70" s="147"/>
      <c r="M70" s="111">
        <v>300</v>
      </c>
      <c r="N70" s="111">
        <v>300</v>
      </c>
      <c r="O70" s="111">
        <v>300</v>
      </c>
      <c r="P70" s="111">
        <v>300</v>
      </c>
      <c r="Q70" s="111">
        <v>300</v>
      </c>
      <c r="R70" s="111">
        <v>300</v>
      </c>
      <c r="S70" s="111">
        <f>SUM(M70:R70)</f>
        <v>1800</v>
      </c>
      <c r="T70" s="111">
        <f>S68+S70</f>
        <v>3600</v>
      </c>
      <c r="U70" s="4"/>
    </row>
    <row r="71" spans="2:21" ht="22.5" x14ac:dyDescent="0.55000000000000004">
      <c r="B71" s="146" t="s">
        <v>51</v>
      </c>
      <c r="C71" s="148" t="s">
        <v>94</v>
      </c>
      <c r="D71" s="149"/>
      <c r="E71" s="150"/>
      <c r="F71" s="154" t="s">
        <v>95</v>
      </c>
      <c r="G71" s="149"/>
      <c r="H71" s="149"/>
      <c r="I71" s="149"/>
      <c r="J71" s="150"/>
      <c r="K71" s="146" t="s">
        <v>21</v>
      </c>
      <c r="L71" s="146" t="s">
        <v>22</v>
      </c>
      <c r="M71" s="112" t="s">
        <v>5</v>
      </c>
      <c r="N71" s="112" t="s">
        <v>6</v>
      </c>
      <c r="O71" s="112" t="s">
        <v>7</v>
      </c>
      <c r="P71" s="112" t="s">
        <v>8</v>
      </c>
      <c r="Q71" s="112" t="s">
        <v>9</v>
      </c>
      <c r="R71" s="112" t="s">
        <v>10</v>
      </c>
      <c r="S71" s="112" t="s">
        <v>11</v>
      </c>
      <c r="T71" s="113"/>
      <c r="U71" s="4"/>
    </row>
    <row r="72" spans="2:21" ht="22.5" x14ac:dyDescent="0.55000000000000004">
      <c r="B72" s="137"/>
      <c r="C72" s="139"/>
      <c r="D72" s="140"/>
      <c r="E72" s="141"/>
      <c r="F72" s="139"/>
      <c r="G72" s="140"/>
      <c r="H72" s="140"/>
      <c r="I72" s="140"/>
      <c r="J72" s="141"/>
      <c r="K72" s="137"/>
      <c r="L72" s="137"/>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37"/>
      <c r="C73" s="139"/>
      <c r="D73" s="140"/>
      <c r="E73" s="141"/>
      <c r="F73" s="139"/>
      <c r="G73" s="140"/>
      <c r="H73" s="140"/>
      <c r="I73" s="140"/>
      <c r="J73" s="141"/>
      <c r="K73" s="137"/>
      <c r="L73" s="137"/>
      <c r="M73" s="46" t="s">
        <v>13</v>
      </c>
      <c r="N73" s="46" t="s">
        <v>14</v>
      </c>
      <c r="O73" s="46" t="s">
        <v>15</v>
      </c>
      <c r="P73" s="46" t="s">
        <v>16</v>
      </c>
      <c r="Q73" s="46" t="s">
        <v>17</v>
      </c>
      <c r="R73" s="46" t="s">
        <v>18</v>
      </c>
      <c r="S73" s="46" t="s">
        <v>19</v>
      </c>
      <c r="T73" s="46" t="s">
        <v>20</v>
      </c>
      <c r="U73" s="4"/>
    </row>
    <row r="74" spans="2:21" ht="23" thickBot="1" x14ac:dyDescent="0.6">
      <c r="B74" s="147"/>
      <c r="C74" s="151"/>
      <c r="D74" s="152"/>
      <c r="E74" s="153"/>
      <c r="F74" s="151"/>
      <c r="G74" s="152"/>
      <c r="H74" s="152"/>
      <c r="I74" s="152"/>
      <c r="J74" s="153"/>
      <c r="K74" s="147"/>
      <c r="L74" s="147"/>
      <c r="M74" s="111">
        <f>M66+M70</f>
        <v>1800</v>
      </c>
      <c r="N74" s="111">
        <f t="shared" si="5"/>
        <v>1800</v>
      </c>
      <c r="O74" s="111">
        <f t="shared" si="5"/>
        <v>1800</v>
      </c>
      <c r="P74" s="111">
        <f t="shared" si="5"/>
        <v>1800</v>
      </c>
      <c r="Q74" s="111">
        <f t="shared" si="5"/>
        <v>1800</v>
      </c>
      <c r="R74" s="111">
        <f t="shared" si="5"/>
        <v>1800</v>
      </c>
      <c r="S74" s="111">
        <f>SUM(M74:R74)</f>
        <v>10800</v>
      </c>
      <c r="T74" s="111">
        <f>S72+S74</f>
        <v>21600</v>
      </c>
      <c r="U74" s="4"/>
    </row>
    <row r="75" spans="2:21" ht="22.5" x14ac:dyDescent="0.55000000000000004">
      <c r="B75" s="146" t="s">
        <v>124</v>
      </c>
      <c r="C75" s="148" t="s">
        <v>96</v>
      </c>
      <c r="D75" s="149"/>
      <c r="E75" s="150"/>
      <c r="F75" s="154" t="s">
        <v>125</v>
      </c>
      <c r="G75" s="149"/>
      <c r="H75" s="149"/>
      <c r="I75" s="149"/>
      <c r="J75" s="150"/>
      <c r="K75" s="146" t="s">
        <v>21</v>
      </c>
      <c r="L75" s="146" t="s">
        <v>22</v>
      </c>
      <c r="M75" s="112" t="s">
        <v>5</v>
      </c>
      <c r="N75" s="112" t="s">
        <v>6</v>
      </c>
      <c r="O75" s="112" t="s">
        <v>7</v>
      </c>
      <c r="P75" s="112" t="s">
        <v>8</v>
      </c>
      <c r="Q75" s="112" t="s">
        <v>9</v>
      </c>
      <c r="R75" s="112" t="s">
        <v>10</v>
      </c>
      <c r="S75" s="112" t="s">
        <v>11</v>
      </c>
      <c r="T75" s="113"/>
      <c r="U75" s="4"/>
    </row>
    <row r="76" spans="2:21" ht="22.5" x14ac:dyDescent="0.55000000000000004">
      <c r="B76" s="137"/>
      <c r="C76" s="139"/>
      <c r="D76" s="140"/>
      <c r="E76" s="141"/>
      <c r="F76" s="139"/>
      <c r="G76" s="140"/>
      <c r="H76" s="140"/>
      <c r="I76" s="140"/>
      <c r="J76" s="141"/>
      <c r="K76" s="137"/>
      <c r="L76" s="137"/>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37"/>
      <c r="C77" s="139"/>
      <c r="D77" s="140"/>
      <c r="E77" s="141"/>
      <c r="F77" s="139"/>
      <c r="G77" s="140"/>
      <c r="H77" s="140"/>
      <c r="I77" s="140"/>
      <c r="J77" s="141"/>
      <c r="K77" s="137"/>
      <c r="L77" s="137"/>
      <c r="M77" s="46" t="s">
        <v>13</v>
      </c>
      <c r="N77" s="46" t="s">
        <v>14</v>
      </c>
      <c r="O77" s="46" t="s">
        <v>15</v>
      </c>
      <c r="P77" s="46" t="s">
        <v>16</v>
      </c>
      <c r="Q77" s="46" t="s">
        <v>17</v>
      </c>
      <c r="R77" s="46" t="s">
        <v>18</v>
      </c>
      <c r="S77" s="46" t="s">
        <v>19</v>
      </c>
      <c r="T77" s="46" t="s">
        <v>20</v>
      </c>
      <c r="U77" s="4"/>
    </row>
    <row r="78" spans="2:21" ht="23" thickBot="1" x14ac:dyDescent="0.6">
      <c r="B78" s="147"/>
      <c r="C78" s="151"/>
      <c r="D78" s="152"/>
      <c r="E78" s="153"/>
      <c r="F78" s="151"/>
      <c r="G78" s="152"/>
      <c r="H78" s="152"/>
      <c r="I78" s="152"/>
      <c r="J78" s="153"/>
      <c r="K78" s="147"/>
      <c r="L78" s="147"/>
      <c r="M78" s="111">
        <f>M58-M74</f>
        <v>3216</v>
      </c>
      <c r="N78" s="111">
        <f t="shared" si="6"/>
        <v>3700</v>
      </c>
      <c r="O78" s="111">
        <f t="shared" si="6"/>
        <v>4242</v>
      </c>
      <c r="P78" s="111">
        <f t="shared" si="6"/>
        <v>4840</v>
      </c>
      <c r="Q78" s="111">
        <f t="shared" si="6"/>
        <v>5496</v>
      </c>
      <c r="R78" s="111">
        <f t="shared" si="6"/>
        <v>6208</v>
      </c>
      <c r="S78" s="111">
        <f>SUM(M78:R78)</f>
        <v>27702</v>
      </c>
      <c r="T78" s="111">
        <f>S76+S78</f>
        <v>38846</v>
      </c>
      <c r="U78" s="4"/>
    </row>
    <row r="79" spans="2:21" ht="22.5" x14ac:dyDescent="0.55000000000000004">
      <c r="B79" s="137" t="s">
        <v>52</v>
      </c>
      <c r="C79" s="139" t="s">
        <v>97</v>
      </c>
      <c r="D79" s="140"/>
      <c r="E79" s="141"/>
      <c r="F79" s="145" t="s">
        <v>126</v>
      </c>
      <c r="G79" s="140"/>
      <c r="H79" s="140"/>
      <c r="I79" s="140"/>
      <c r="J79" s="141"/>
      <c r="K79" s="137"/>
      <c r="L79" s="137" t="s">
        <v>77</v>
      </c>
      <c r="M79" s="100" t="s">
        <v>5</v>
      </c>
      <c r="N79" s="100" t="s">
        <v>6</v>
      </c>
      <c r="O79" s="100" t="s">
        <v>7</v>
      </c>
      <c r="P79" s="100" t="s">
        <v>8</v>
      </c>
      <c r="Q79" s="100" t="s">
        <v>9</v>
      </c>
      <c r="R79" s="100" t="s">
        <v>10</v>
      </c>
      <c r="S79" s="100" t="s">
        <v>11</v>
      </c>
      <c r="T79" s="33"/>
      <c r="U79" s="4"/>
    </row>
    <row r="80" spans="2:21" ht="22.5" x14ac:dyDescent="0.55000000000000004">
      <c r="B80" s="137"/>
      <c r="C80" s="139"/>
      <c r="D80" s="140"/>
      <c r="E80" s="141"/>
      <c r="F80" s="139"/>
      <c r="G80" s="140"/>
      <c r="H80" s="140"/>
      <c r="I80" s="140"/>
      <c r="J80" s="141"/>
      <c r="K80" s="137"/>
      <c r="L80" s="137"/>
      <c r="M80" s="50">
        <f>ROUND(M76/M32*100,0)</f>
        <v>11</v>
      </c>
      <c r="N80" s="50">
        <f t="shared" ref="N80:T82" si="7">ROUND(N76/N32*100,0)</f>
        <v>13</v>
      </c>
      <c r="O80" s="50">
        <f t="shared" si="7"/>
        <v>14</v>
      </c>
      <c r="P80" s="50">
        <f t="shared" si="7"/>
        <v>16</v>
      </c>
      <c r="Q80" s="50">
        <f t="shared" si="7"/>
        <v>17</v>
      </c>
      <c r="R80" s="50">
        <f t="shared" si="7"/>
        <v>18</v>
      </c>
      <c r="S80" s="50">
        <f t="shared" si="7"/>
        <v>15</v>
      </c>
      <c r="T80" s="33"/>
      <c r="U80" s="4"/>
    </row>
    <row r="81" spans="1:21" ht="22.5" x14ac:dyDescent="0.55000000000000004">
      <c r="B81" s="137"/>
      <c r="C81" s="139"/>
      <c r="D81" s="140"/>
      <c r="E81" s="141"/>
      <c r="F81" s="139"/>
      <c r="G81" s="140"/>
      <c r="H81" s="140"/>
      <c r="I81" s="140"/>
      <c r="J81" s="141"/>
      <c r="K81" s="137"/>
      <c r="L81" s="137"/>
      <c r="M81" s="46" t="s">
        <v>13</v>
      </c>
      <c r="N81" s="46" t="s">
        <v>14</v>
      </c>
      <c r="O81" s="46" t="s">
        <v>15</v>
      </c>
      <c r="P81" s="46" t="s">
        <v>16</v>
      </c>
      <c r="Q81" s="46" t="s">
        <v>17</v>
      </c>
      <c r="R81" s="46" t="s">
        <v>18</v>
      </c>
      <c r="S81" s="46" t="s">
        <v>19</v>
      </c>
      <c r="T81" s="46" t="s">
        <v>20</v>
      </c>
      <c r="U81" s="4"/>
    </row>
    <row r="82" spans="1:21" ht="22.5" x14ac:dyDescent="0.55000000000000004">
      <c r="B82" s="138"/>
      <c r="C82" s="142"/>
      <c r="D82" s="143"/>
      <c r="E82" s="144"/>
      <c r="F82" s="142"/>
      <c r="G82" s="143"/>
      <c r="H82" s="143"/>
      <c r="I82" s="143"/>
      <c r="J82" s="144"/>
      <c r="K82" s="138"/>
      <c r="L82" s="138"/>
      <c r="M82" s="50">
        <f>ROUND(M78/M34*100,0)</f>
        <v>19</v>
      </c>
      <c r="N82" s="50">
        <f t="shared" si="7"/>
        <v>20</v>
      </c>
      <c r="O82" s="50">
        <f t="shared" si="7"/>
        <v>21</v>
      </c>
      <c r="P82" s="50">
        <f t="shared" si="7"/>
        <v>22</v>
      </c>
      <c r="Q82" s="50">
        <f t="shared" si="7"/>
        <v>23</v>
      </c>
      <c r="R82" s="50">
        <f t="shared" si="7"/>
        <v>23</v>
      </c>
      <c r="S82" s="50">
        <f t="shared" si="7"/>
        <v>22</v>
      </c>
      <c r="T82" s="50">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row r="108" spans="3:18" ht="22.5" x14ac:dyDescent="0.55000000000000004">
      <c r="C108" s="39" t="s">
        <v>50</v>
      </c>
    </row>
    <row r="110" spans="3:18" ht="22.5" x14ac:dyDescent="0.55000000000000004">
      <c r="M110" s="40"/>
      <c r="N110" s="39" t="s">
        <v>48</v>
      </c>
      <c r="O110" s="39"/>
      <c r="P110" s="39"/>
      <c r="Q110" s="39"/>
      <c r="R110" s="39"/>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K24:K26"/>
    <mergeCell ref="L24:L26"/>
    <mergeCell ref="C31:E34"/>
    <mergeCell ref="B31:B34"/>
    <mergeCell ref="B27:B30"/>
    <mergeCell ref="C27:E30"/>
    <mergeCell ref="F27:J30"/>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
        <v>135</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1" t="s">
        <v>61</v>
      </c>
      <c r="E15" s="182"/>
      <c r="F15" s="48"/>
      <c r="G15" s="48" t="s">
        <v>74</v>
      </c>
      <c r="H15" s="48"/>
      <c r="I15" s="48"/>
      <c r="J15" s="48"/>
      <c r="K15" s="48"/>
      <c r="L15" s="48"/>
      <c r="M15" s="48"/>
      <c r="N15" s="48"/>
      <c r="O15" s="48"/>
      <c r="P15" s="48"/>
      <c r="Q15" s="48"/>
      <c r="R15" s="48"/>
      <c r="S15" s="48"/>
      <c r="T15" s="49"/>
    </row>
    <row r="16" spans="2:20" ht="19.75" customHeight="1" thickBot="1" x14ac:dyDescent="0.6">
      <c r="B16" s="47"/>
      <c r="C16" s="48"/>
      <c r="D16" s="189" t="s">
        <v>63</v>
      </c>
      <c r="E16" s="190"/>
      <c r="F16" s="48"/>
      <c r="G16" s="48" t="s">
        <v>98</v>
      </c>
      <c r="H16" s="48"/>
      <c r="I16" s="48"/>
      <c r="J16" s="48"/>
      <c r="K16" s="48"/>
      <c r="L16" s="48"/>
      <c r="M16" s="48"/>
      <c r="N16" s="48"/>
      <c r="O16" s="48"/>
      <c r="P16" s="48"/>
      <c r="Q16" s="48"/>
      <c r="R16" s="48"/>
      <c r="S16" s="48"/>
      <c r="T16" s="49"/>
    </row>
    <row r="17" spans="2:20"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0" ht="19.75" customHeight="1" thickBot="1" x14ac:dyDescent="0.6">
      <c r="B20" s="181" t="s">
        <v>66</v>
      </c>
      <c r="C20" s="182"/>
      <c r="D20" s="189" t="s">
        <v>67</v>
      </c>
      <c r="E20" s="205"/>
      <c r="F20" s="205"/>
      <c r="G20" s="190"/>
      <c r="H20" s="181" t="s">
        <v>68</v>
      </c>
      <c r="I20" s="194"/>
      <c r="J20" s="194"/>
      <c r="K20" s="182"/>
      <c r="L20" s="181" t="s">
        <v>69</v>
      </c>
      <c r="M20" s="182"/>
      <c r="N20" s="181" t="s">
        <v>70</v>
      </c>
      <c r="O20" s="182"/>
      <c r="P20" s="181" t="s">
        <v>71</v>
      </c>
      <c r="Q20" s="182"/>
      <c r="R20" s="181" t="s">
        <v>72</v>
      </c>
      <c r="S20" s="182"/>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83" t="s">
        <v>129</v>
      </c>
      <c r="C22" s="184"/>
      <c r="D22" s="184"/>
      <c r="E22" s="184"/>
      <c r="F22" s="184"/>
      <c r="G22" s="184"/>
      <c r="H22" s="184"/>
      <c r="I22" s="184"/>
      <c r="J22" s="184"/>
      <c r="K22" s="184"/>
      <c r="L22" s="184"/>
      <c r="M22" s="184"/>
      <c r="N22" s="184"/>
      <c r="O22" s="184"/>
      <c r="P22" s="184"/>
      <c r="Q22" s="184"/>
      <c r="R22" s="184"/>
      <c r="S22" s="184"/>
      <c r="T22" s="185"/>
    </row>
    <row r="23" spans="2:20"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0" ht="22.5" x14ac:dyDescent="0.55000000000000004">
      <c r="B24" s="177" t="s">
        <v>23</v>
      </c>
      <c r="C24" s="178" t="s">
        <v>100</v>
      </c>
      <c r="D24" s="179"/>
      <c r="E24" s="180"/>
      <c r="F24" s="204" t="s">
        <v>130</v>
      </c>
      <c r="G24" s="179"/>
      <c r="H24" s="179"/>
      <c r="I24" s="179"/>
      <c r="J24" s="180"/>
      <c r="K24" s="177" t="s">
        <v>21</v>
      </c>
      <c r="L24" s="177"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row>
    <row r="26" spans="2:20" ht="23" thickBot="1" x14ac:dyDescent="0.6">
      <c r="B26" s="147"/>
      <c r="C26" s="151"/>
      <c r="D26" s="152"/>
      <c r="E26" s="153"/>
      <c r="F26" s="151"/>
      <c r="G26" s="152"/>
      <c r="H26" s="152"/>
      <c r="I26" s="152"/>
      <c r="J26" s="153"/>
      <c r="K26" s="147"/>
      <c r="L26" s="147"/>
      <c r="M26" s="111">
        <f>A①_営業部_入力!M42</f>
        <v>10032</v>
      </c>
      <c r="N26" s="111">
        <f>A①_営業部_入力!N42</f>
        <v>11001</v>
      </c>
      <c r="O26" s="111">
        <f>A①_営業部_入力!O42</f>
        <v>12084</v>
      </c>
      <c r="P26" s="111">
        <f>A①_営業部_入力!P42</f>
        <v>13281</v>
      </c>
      <c r="Q26" s="111">
        <f>A①_営業部_入力!Q42</f>
        <v>14592</v>
      </c>
      <c r="R26" s="111">
        <f>A①_営業部_入力!R42</f>
        <v>16017</v>
      </c>
      <c r="S26" s="111">
        <f>SUM(M26:R26)</f>
        <v>77007</v>
      </c>
      <c r="T26" s="111">
        <f>S24+S26</f>
        <v>120897</v>
      </c>
    </row>
    <row r="27" spans="2:20" ht="22.5" x14ac:dyDescent="0.55000000000000004">
      <c r="B27" s="146" t="s">
        <v>34</v>
      </c>
      <c r="C27" s="167" t="s">
        <v>43</v>
      </c>
      <c r="D27" s="168"/>
      <c r="E27" s="169"/>
      <c r="F27" s="176" t="s">
        <v>131</v>
      </c>
      <c r="G27" s="168"/>
      <c r="H27" s="168"/>
      <c r="I27" s="168"/>
      <c r="J27" s="169"/>
      <c r="K27" s="146" t="s">
        <v>99</v>
      </c>
      <c r="L27" s="146" t="s">
        <v>44</v>
      </c>
      <c r="M27" s="112" t="s">
        <v>5</v>
      </c>
      <c r="N27" s="112" t="s">
        <v>6</v>
      </c>
      <c r="O27" s="112" t="s">
        <v>7</v>
      </c>
      <c r="P27" s="112" t="s">
        <v>8</v>
      </c>
      <c r="Q27" s="112" t="s">
        <v>9</v>
      </c>
      <c r="R27" s="112" t="s">
        <v>10</v>
      </c>
      <c r="S27" s="112" t="s">
        <v>11</v>
      </c>
      <c r="T27" s="113"/>
    </row>
    <row r="28" spans="2:20" ht="22.5" x14ac:dyDescent="0.55000000000000004">
      <c r="B28" s="137"/>
      <c r="C28" s="170"/>
      <c r="D28" s="171"/>
      <c r="E28" s="172"/>
      <c r="F28" s="170"/>
      <c r="G28" s="171"/>
      <c r="H28" s="171"/>
      <c r="I28" s="171"/>
      <c r="J28" s="172"/>
      <c r="K28" s="137"/>
      <c r="L28" s="137"/>
      <c r="M28" s="40">
        <f>A①_営業部_入力!M28</f>
        <v>100</v>
      </c>
      <c r="N28" s="40">
        <f>A①_営業部_入力!N28</f>
        <v>110</v>
      </c>
      <c r="O28" s="40">
        <f>A①_営業部_入力!O28</f>
        <v>121</v>
      </c>
      <c r="P28" s="40">
        <f>A①_営業部_入力!P28</f>
        <v>133</v>
      </c>
      <c r="Q28" s="40">
        <f>A①_営業部_入力!Q28</f>
        <v>146</v>
      </c>
      <c r="R28" s="40">
        <f>A①_営業部_入力!R28</f>
        <v>160</v>
      </c>
      <c r="S28" s="40">
        <f>SUM(M28:R28)</f>
        <v>770</v>
      </c>
      <c r="T28" s="33"/>
    </row>
    <row r="29" spans="2:20" ht="22.5" x14ac:dyDescent="0.55000000000000004">
      <c r="B29" s="137"/>
      <c r="C29" s="170"/>
      <c r="D29" s="171"/>
      <c r="E29" s="172"/>
      <c r="F29" s="170"/>
      <c r="G29" s="171"/>
      <c r="H29" s="171"/>
      <c r="I29" s="171"/>
      <c r="J29" s="172"/>
      <c r="K29" s="137"/>
      <c r="L29" s="137"/>
      <c r="M29" s="46" t="s">
        <v>13</v>
      </c>
      <c r="N29" s="46" t="s">
        <v>14</v>
      </c>
      <c r="O29" s="46" t="s">
        <v>15</v>
      </c>
      <c r="P29" s="46" t="s">
        <v>16</v>
      </c>
      <c r="Q29" s="46" t="s">
        <v>17</v>
      </c>
      <c r="R29" s="46" t="s">
        <v>18</v>
      </c>
      <c r="S29" s="46" t="s">
        <v>19</v>
      </c>
      <c r="T29" s="46" t="s">
        <v>20</v>
      </c>
    </row>
    <row r="30" spans="2:20" ht="23" thickBot="1" x14ac:dyDescent="0.6">
      <c r="B30" s="147"/>
      <c r="C30" s="173"/>
      <c r="D30" s="174"/>
      <c r="E30" s="175"/>
      <c r="F30" s="173"/>
      <c r="G30" s="174"/>
      <c r="H30" s="174"/>
      <c r="I30" s="174"/>
      <c r="J30" s="175"/>
      <c r="K30" s="147"/>
      <c r="L30" s="147"/>
      <c r="M30" s="114">
        <f>A①_営業部_入力!M30</f>
        <v>176</v>
      </c>
      <c r="N30" s="114">
        <f>A①_営業部_入力!N30</f>
        <v>193</v>
      </c>
      <c r="O30" s="114">
        <f>A①_営業部_入力!O30</f>
        <v>212</v>
      </c>
      <c r="P30" s="114">
        <f>A①_営業部_入力!P30</f>
        <v>233</v>
      </c>
      <c r="Q30" s="114">
        <f>A①_営業部_入力!Q30</f>
        <v>256</v>
      </c>
      <c r="R30" s="114">
        <f>A①_営業部_入力!R30</f>
        <v>281</v>
      </c>
      <c r="S30" s="114">
        <f>SUM(M30:R30)</f>
        <v>1351</v>
      </c>
      <c r="T30" s="114">
        <f>S28+S30</f>
        <v>2121</v>
      </c>
    </row>
    <row r="31" spans="2:20" ht="18" customHeight="1" x14ac:dyDescent="0.55000000000000004">
      <c r="B31" s="146" t="s">
        <v>40</v>
      </c>
      <c r="C31" s="148" t="s">
        <v>101</v>
      </c>
      <c r="D31" s="149"/>
      <c r="E31" s="150"/>
      <c r="F31" s="154" t="s">
        <v>134</v>
      </c>
      <c r="G31" s="149"/>
      <c r="H31" s="149"/>
      <c r="I31" s="149"/>
      <c r="J31" s="150"/>
      <c r="K31" s="146" t="s">
        <v>99</v>
      </c>
      <c r="L31" s="146" t="s">
        <v>44</v>
      </c>
      <c r="M31" s="112" t="s">
        <v>5</v>
      </c>
      <c r="N31" s="112" t="s">
        <v>6</v>
      </c>
      <c r="O31" s="112" t="s">
        <v>7</v>
      </c>
      <c r="P31" s="112" t="s">
        <v>8</v>
      </c>
      <c r="Q31" s="112" t="s">
        <v>9</v>
      </c>
      <c r="R31" s="112" t="s">
        <v>10</v>
      </c>
      <c r="S31" s="112" t="s">
        <v>11</v>
      </c>
      <c r="T31" s="113"/>
    </row>
    <row r="32" spans="2:20" ht="22.5" x14ac:dyDescent="0.55000000000000004">
      <c r="B32" s="137"/>
      <c r="C32" s="139"/>
      <c r="D32" s="140"/>
      <c r="E32" s="141"/>
      <c r="F32" s="139"/>
      <c r="G32" s="140"/>
      <c r="H32" s="140"/>
      <c r="I32" s="140"/>
      <c r="J32" s="141"/>
      <c r="K32" s="137"/>
      <c r="L32" s="137"/>
      <c r="M32" s="2">
        <v>200</v>
      </c>
      <c r="N32" s="44">
        <f>M44</f>
        <v>400</v>
      </c>
      <c r="O32" s="44">
        <f t="shared" ref="O32:R34" si="0">N44</f>
        <v>590</v>
      </c>
      <c r="P32" s="44">
        <f t="shared" si="0"/>
        <v>769</v>
      </c>
      <c r="Q32" s="44">
        <f t="shared" si="0"/>
        <v>936</v>
      </c>
      <c r="R32" s="44">
        <f t="shared" si="0"/>
        <v>1090</v>
      </c>
      <c r="S32" s="2">
        <f>M32</f>
        <v>200</v>
      </c>
      <c r="T32" s="33"/>
    </row>
    <row r="33" spans="2: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3"/>
    </row>
    <row r="34" spans="2:21" ht="23" thickBot="1" x14ac:dyDescent="0.6">
      <c r="B34" s="147"/>
      <c r="C34" s="151"/>
      <c r="D34" s="152"/>
      <c r="E34" s="153"/>
      <c r="F34" s="151"/>
      <c r="G34" s="152"/>
      <c r="H34" s="152"/>
      <c r="I34" s="152"/>
      <c r="J34" s="153"/>
      <c r="K34" s="147"/>
      <c r="L34" s="147"/>
      <c r="M34" s="116">
        <f>R44</f>
        <v>1230</v>
      </c>
      <c r="N34" s="116">
        <f>M46</f>
        <v>1354</v>
      </c>
      <c r="O34" s="116">
        <f t="shared" si="0"/>
        <v>1461</v>
      </c>
      <c r="P34" s="116">
        <f t="shared" si="0"/>
        <v>1549</v>
      </c>
      <c r="Q34" s="116">
        <f t="shared" si="0"/>
        <v>1616</v>
      </c>
      <c r="R34" s="116">
        <f t="shared" si="0"/>
        <v>1660</v>
      </c>
      <c r="S34" s="111">
        <f>M34</f>
        <v>1230</v>
      </c>
      <c r="T34" s="111">
        <f>M32</f>
        <v>200</v>
      </c>
      <c r="U34" s="4"/>
    </row>
    <row r="35" spans="2:21" ht="22.5" x14ac:dyDescent="0.55000000000000004">
      <c r="B35" s="146" t="s">
        <v>45</v>
      </c>
      <c r="C35" s="148" t="s">
        <v>102</v>
      </c>
      <c r="D35" s="149"/>
      <c r="E35" s="150"/>
      <c r="F35" s="154" t="s">
        <v>76</v>
      </c>
      <c r="G35" s="149"/>
      <c r="H35" s="149"/>
      <c r="I35" s="149"/>
      <c r="J35" s="150"/>
      <c r="K35" s="146" t="s">
        <v>99</v>
      </c>
      <c r="L35" s="146" t="s">
        <v>44</v>
      </c>
      <c r="M35" s="112" t="s">
        <v>5</v>
      </c>
      <c r="N35" s="112" t="s">
        <v>6</v>
      </c>
      <c r="O35" s="112" t="s">
        <v>7</v>
      </c>
      <c r="P35" s="112" t="s">
        <v>8</v>
      </c>
      <c r="Q35" s="112" t="s">
        <v>9</v>
      </c>
      <c r="R35" s="112" t="s">
        <v>10</v>
      </c>
      <c r="S35" s="112" t="s">
        <v>11</v>
      </c>
      <c r="T35" s="113"/>
      <c r="U35" s="4"/>
    </row>
    <row r="36" spans="2:21" ht="22.5" x14ac:dyDescent="0.55000000000000004">
      <c r="B36" s="137"/>
      <c r="C36" s="139"/>
      <c r="D36" s="140"/>
      <c r="E36" s="141"/>
      <c r="F36" s="139"/>
      <c r="G36" s="140"/>
      <c r="H36" s="140"/>
      <c r="I36" s="140"/>
      <c r="J36" s="141"/>
      <c r="K36" s="137"/>
      <c r="L36" s="137"/>
      <c r="M36" s="2">
        <v>300</v>
      </c>
      <c r="N36" s="2">
        <v>300</v>
      </c>
      <c r="O36" s="2">
        <v>300</v>
      </c>
      <c r="P36" s="2">
        <v>300</v>
      </c>
      <c r="Q36" s="2">
        <v>300</v>
      </c>
      <c r="R36" s="2">
        <v>300</v>
      </c>
      <c r="S36" s="2">
        <f>SUM(M36:R36)</f>
        <v>1800</v>
      </c>
      <c r="T36" s="33"/>
      <c r="U36" s="4"/>
    </row>
    <row r="37" spans="2: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2:21" ht="23" thickBot="1" x14ac:dyDescent="0.6">
      <c r="B38" s="147"/>
      <c r="C38" s="151"/>
      <c r="D38" s="152"/>
      <c r="E38" s="153"/>
      <c r="F38" s="151"/>
      <c r="G38" s="152"/>
      <c r="H38" s="152"/>
      <c r="I38" s="152"/>
      <c r="J38" s="153"/>
      <c r="K38" s="147"/>
      <c r="L38" s="147"/>
      <c r="M38" s="111">
        <v>300</v>
      </c>
      <c r="N38" s="111">
        <v>300</v>
      </c>
      <c r="O38" s="111">
        <v>300</v>
      </c>
      <c r="P38" s="111">
        <v>300</v>
      </c>
      <c r="Q38" s="111">
        <v>300</v>
      </c>
      <c r="R38" s="111">
        <v>300</v>
      </c>
      <c r="S38" s="111">
        <f>SUM(M38:R38)</f>
        <v>1800</v>
      </c>
      <c r="T38" s="111">
        <f>S36+S38</f>
        <v>3600</v>
      </c>
      <c r="U38" s="4"/>
    </row>
    <row r="39" spans="2:21" ht="22.5" x14ac:dyDescent="0.55000000000000004">
      <c r="B39" s="146" t="s">
        <v>46</v>
      </c>
      <c r="C39" s="167" t="s">
        <v>132</v>
      </c>
      <c r="D39" s="168"/>
      <c r="E39" s="169"/>
      <c r="F39" s="176" t="s">
        <v>103</v>
      </c>
      <c r="G39" s="168"/>
      <c r="H39" s="168"/>
      <c r="I39" s="168"/>
      <c r="J39" s="169"/>
      <c r="K39" s="146" t="s">
        <v>99</v>
      </c>
      <c r="L39" s="146" t="s">
        <v>44</v>
      </c>
      <c r="M39" s="112" t="s">
        <v>5</v>
      </c>
      <c r="N39" s="112" t="s">
        <v>6</v>
      </c>
      <c r="O39" s="112" t="s">
        <v>7</v>
      </c>
      <c r="P39" s="112" t="s">
        <v>8</v>
      </c>
      <c r="Q39" s="112" t="s">
        <v>9</v>
      </c>
      <c r="R39" s="112" t="s">
        <v>10</v>
      </c>
      <c r="S39" s="112" t="s">
        <v>11</v>
      </c>
      <c r="T39" s="113"/>
      <c r="U39" s="4"/>
    </row>
    <row r="40" spans="2:21" ht="22.5" x14ac:dyDescent="0.55000000000000004">
      <c r="B40" s="137"/>
      <c r="C40" s="170"/>
      <c r="D40" s="171"/>
      <c r="E40" s="172"/>
      <c r="F40" s="170"/>
      <c r="G40" s="171"/>
      <c r="H40" s="171"/>
      <c r="I40" s="171"/>
      <c r="J40" s="172"/>
      <c r="K40" s="137"/>
      <c r="L40" s="137"/>
      <c r="M40" s="40">
        <f>M28</f>
        <v>100</v>
      </c>
      <c r="N40" s="40">
        <f t="shared" ref="N40:R42" si="1">N28</f>
        <v>110</v>
      </c>
      <c r="O40" s="40">
        <f t="shared" si="1"/>
        <v>121</v>
      </c>
      <c r="P40" s="40">
        <f t="shared" si="1"/>
        <v>133</v>
      </c>
      <c r="Q40" s="40">
        <f t="shared" si="1"/>
        <v>146</v>
      </c>
      <c r="R40" s="40">
        <f t="shared" si="1"/>
        <v>160</v>
      </c>
      <c r="S40" s="40">
        <f>SUM(M40:R40)</f>
        <v>770</v>
      </c>
      <c r="T40" s="33"/>
      <c r="U40" s="4"/>
    </row>
    <row r="41" spans="2:21" ht="22.5" x14ac:dyDescent="0.55000000000000004">
      <c r="B41" s="137"/>
      <c r="C41" s="170"/>
      <c r="D41" s="171"/>
      <c r="E41" s="172"/>
      <c r="F41" s="170"/>
      <c r="G41" s="171"/>
      <c r="H41" s="171"/>
      <c r="I41" s="171"/>
      <c r="J41" s="172"/>
      <c r="K41" s="137"/>
      <c r="L41" s="137"/>
      <c r="M41" s="46" t="s">
        <v>13</v>
      </c>
      <c r="N41" s="46" t="s">
        <v>14</v>
      </c>
      <c r="O41" s="46" t="s">
        <v>15</v>
      </c>
      <c r="P41" s="46" t="s">
        <v>16</v>
      </c>
      <c r="Q41" s="46" t="s">
        <v>17</v>
      </c>
      <c r="R41" s="46" t="s">
        <v>18</v>
      </c>
      <c r="S41" s="46" t="s">
        <v>19</v>
      </c>
      <c r="T41" s="46" t="s">
        <v>20</v>
      </c>
      <c r="U41" s="4"/>
    </row>
    <row r="42" spans="2:21" ht="23" thickBot="1" x14ac:dyDescent="0.6">
      <c r="B42" s="147"/>
      <c r="C42" s="173"/>
      <c r="D42" s="174"/>
      <c r="E42" s="175"/>
      <c r="F42" s="173"/>
      <c r="G42" s="174"/>
      <c r="H42" s="174"/>
      <c r="I42" s="174"/>
      <c r="J42" s="175"/>
      <c r="K42" s="147"/>
      <c r="L42" s="147"/>
      <c r="M42" s="114">
        <f>M30</f>
        <v>176</v>
      </c>
      <c r="N42" s="114">
        <f t="shared" si="1"/>
        <v>193</v>
      </c>
      <c r="O42" s="114">
        <f t="shared" si="1"/>
        <v>212</v>
      </c>
      <c r="P42" s="114">
        <f t="shared" si="1"/>
        <v>233</v>
      </c>
      <c r="Q42" s="114">
        <f t="shared" si="1"/>
        <v>256</v>
      </c>
      <c r="R42" s="114">
        <f t="shared" si="1"/>
        <v>281</v>
      </c>
      <c r="S42" s="111">
        <f>SUM(M42:R42)</f>
        <v>1351</v>
      </c>
      <c r="T42" s="111">
        <f>S40+S42</f>
        <v>2121</v>
      </c>
      <c r="U42" s="4"/>
    </row>
    <row r="43" spans="2:21" ht="21.65" customHeight="1" x14ac:dyDescent="0.55000000000000004">
      <c r="B43" s="146" t="s">
        <v>47</v>
      </c>
      <c r="C43" s="148" t="s">
        <v>104</v>
      </c>
      <c r="D43" s="149"/>
      <c r="E43" s="150"/>
      <c r="F43" s="154" t="s">
        <v>133</v>
      </c>
      <c r="G43" s="149"/>
      <c r="H43" s="149"/>
      <c r="I43" s="149"/>
      <c r="J43" s="150"/>
      <c r="K43" s="146" t="s">
        <v>99</v>
      </c>
      <c r="L43" s="146" t="s">
        <v>44</v>
      </c>
      <c r="M43" s="112" t="s">
        <v>5</v>
      </c>
      <c r="N43" s="112" t="s">
        <v>6</v>
      </c>
      <c r="O43" s="112" t="s">
        <v>7</v>
      </c>
      <c r="P43" s="112" t="s">
        <v>8</v>
      </c>
      <c r="Q43" s="112" t="s">
        <v>9</v>
      </c>
      <c r="R43" s="112" t="s">
        <v>10</v>
      </c>
      <c r="S43" s="112" t="s">
        <v>11</v>
      </c>
      <c r="T43" s="113"/>
      <c r="U43" s="4"/>
    </row>
    <row r="44" spans="2:21" ht="22.5" x14ac:dyDescent="0.55000000000000004">
      <c r="B44" s="137"/>
      <c r="C44" s="139"/>
      <c r="D44" s="140"/>
      <c r="E44" s="141"/>
      <c r="F44" s="139"/>
      <c r="G44" s="140"/>
      <c r="H44" s="140"/>
      <c r="I44" s="140"/>
      <c r="J44" s="141"/>
      <c r="K44" s="137"/>
      <c r="L44" s="137"/>
      <c r="M44" s="44">
        <f>M32+M36-M40</f>
        <v>400</v>
      </c>
      <c r="N44" s="44">
        <f t="shared" ref="N44:R46" si="2">N32+N36-N40</f>
        <v>590</v>
      </c>
      <c r="O44" s="44">
        <f t="shared" si="2"/>
        <v>769</v>
      </c>
      <c r="P44" s="44">
        <f t="shared" si="2"/>
        <v>936</v>
      </c>
      <c r="Q44" s="44">
        <f t="shared" si="2"/>
        <v>1090</v>
      </c>
      <c r="R44" s="44">
        <f t="shared" si="2"/>
        <v>1230</v>
      </c>
      <c r="S44" s="2">
        <f>R44</f>
        <v>1230</v>
      </c>
      <c r="T44" s="33"/>
      <c r="U44" s="4"/>
    </row>
    <row r="45" spans="2: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2:21" ht="23" thickBot="1" x14ac:dyDescent="0.6">
      <c r="B46" s="147"/>
      <c r="C46" s="151"/>
      <c r="D46" s="152"/>
      <c r="E46" s="153"/>
      <c r="F46" s="151"/>
      <c r="G46" s="152"/>
      <c r="H46" s="152"/>
      <c r="I46" s="152"/>
      <c r="J46" s="153"/>
      <c r="K46" s="147"/>
      <c r="L46" s="147"/>
      <c r="M46" s="116">
        <f>M34+M38-M42</f>
        <v>1354</v>
      </c>
      <c r="N46" s="116">
        <f t="shared" si="2"/>
        <v>1461</v>
      </c>
      <c r="O46" s="116">
        <f t="shared" si="2"/>
        <v>1549</v>
      </c>
      <c r="P46" s="116">
        <f t="shared" si="2"/>
        <v>1616</v>
      </c>
      <c r="Q46" s="116">
        <f t="shared" si="2"/>
        <v>1660</v>
      </c>
      <c r="R46" s="116">
        <f t="shared" si="2"/>
        <v>1679</v>
      </c>
      <c r="S46" s="111">
        <f>R46</f>
        <v>1679</v>
      </c>
      <c r="T46" s="111">
        <f>R46</f>
        <v>1679</v>
      </c>
      <c r="U46" s="4"/>
    </row>
    <row r="47" spans="2:21" ht="21.65" customHeight="1" x14ac:dyDescent="0.55000000000000004">
      <c r="B47" s="146" t="s">
        <v>82</v>
      </c>
      <c r="C47" s="148" t="s">
        <v>105</v>
      </c>
      <c r="D47" s="149"/>
      <c r="E47" s="150"/>
      <c r="F47" s="154" t="s">
        <v>106</v>
      </c>
      <c r="G47" s="149"/>
      <c r="H47" s="149"/>
      <c r="I47" s="149"/>
      <c r="J47" s="150"/>
      <c r="K47" s="146" t="s">
        <v>99</v>
      </c>
      <c r="L47" s="146" t="s">
        <v>44</v>
      </c>
      <c r="M47" s="112" t="s">
        <v>5</v>
      </c>
      <c r="N47" s="112" t="s">
        <v>6</v>
      </c>
      <c r="O47" s="112" t="s">
        <v>7</v>
      </c>
      <c r="P47" s="112" t="s">
        <v>8</v>
      </c>
      <c r="Q47" s="112" t="s">
        <v>9</v>
      </c>
      <c r="R47" s="112" t="s">
        <v>10</v>
      </c>
      <c r="S47" s="112" t="s">
        <v>11</v>
      </c>
      <c r="T47" s="113"/>
      <c r="U47" s="4"/>
    </row>
    <row r="48" spans="2:21" ht="22.5" x14ac:dyDescent="0.55000000000000004">
      <c r="B48" s="137"/>
      <c r="C48" s="139"/>
      <c r="D48" s="140"/>
      <c r="E48" s="141"/>
      <c r="F48" s="139"/>
      <c r="G48" s="140"/>
      <c r="H48" s="140"/>
      <c r="I48" s="140"/>
      <c r="J48" s="141"/>
      <c r="K48" s="137"/>
      <c r="L48" s="137"/>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37"/>
      <c r="C49" s="139"/>
      <c r="D49" s="140"/>
      <c r="E49" s="141"/>
      <c r="F49" s="139"/>
      <c r="G49" s="140"/>
      <c r="H49" s="140"/>
      <c r="I49" s="140"/>
      <c r="J49" s="141"/>
      <c r="K49" s="137"/>
      <c r="L49" s="137"/>
      <c r="M49" s="46" t="s">
        <v>13</v>
      </c>
      <c r="N49" s="46" t="s">
        <v>14</v>
      </c>
      <c r="O49" s="46" t="s">
        <v>15</v>
      </c>
      <c r="P49" s="46" t="s">
        <v>16</v>
      </c>
      <c r="Q49" s="46" t="s">
        <v>17</v>
      </c>
      <c r="R49" s="46" t="s">
        <v>18</v>
      </c>
      <c r="S49" s="46" t="s">
        <v>19</v>
      </c>
      <c r="T49" s="46" t="s">
        <v>20</v>
      </c>
      <c r="U49" s="4"/>
    </row>
    <row r="50" spans="2:21" ht="23" thickBot="1" x14ac:dyDescent="0.6">
      <c r="B50" s="147"/>
      <c r="C50" s="151"/>
      <c r="D50" s="152"/>
      <c r="E50" s="153"/>
      <c r="F50" s="151"/>
      <c r="G50" s="152"/>
      <c r="H50" s="152"/>
      <c r="I50" s="152"/>
      <c r="J50" s="153"/>
      <c r="K50" s="147"/>
      <c r="L50" s="147"/>
      <c r="M50" s="111">
        <f>M46-M34</f>
        <v>124</v>
      </c>
      <c r="N50" s="111">
        <f t="shared" si="3"/>
        <v>107</v>
      </c>
      <c r="O50" s="111">
        <f t="shared" si="3"/>
        <v>88</v>
      </c>
      <c r="P50" s="111">
        <f t="shared" si="3"/>
        <v>67</v>
      </c>
      <c r="Q50" s="111">
        <f t="shared" si="3"/>
        <v>44</v>
      </c>
      <c r="R50" s="111">
        <f t="shared" si="3"/>
        <v>19</v>
      </c>
      <c r="S50" s="111">
        <f>SUM(M50:R50)</f>
        <v>449</v>
      </c>
      <c r="T50" s="111">
        <f>S48+S50</f>
        <v>1479</v>
      </c>
      <c r="U50" s="4"/>
    </row>
    <row r="51" spans="2:21" ht="22.5" x14ac:dyDescent="0.55000000000000004">
      <c r="B51" s="146" t="s">
        <v>49</v>
      </c>
      <c r="C51" s="167" t="s">
        <v>107</v>
      </c>
      <c r="D51" s="168"/>
      <c r="E51" s="169"/>
      <c r="F51" s="154" t="s">
        <v>76</v>
      </c>
      <c r="G51" s="149"/>
      <c r="H51" s="149"/>
      <c r="I51" s="149"/>
      <c r="J51" s="150"/>
      <c r="K51" s="146" t="s">
        <v>21</v>
      </c>
      <c r="L51" s="146" t="s">
        <v>22</v>
      </c>
      <c r="M51" s="112" t="s">
        <v>5</v>
      </c>
      <c r="N51" s="112" t="s">
        <v>6</v>
      </c>
      <c r="O51" s="112" t="s">
        <v>7</v>
      </c>
      <c r="P51" s="112" t="s">
        <v>8</v>
      </c>
      <c r="Q51" s="112" t="s">
        <v>9</v>
      </c>
      <c r="R51" s="112" t="s">
        <v>10</v>
      </c>
      <c r="S51" s="112" t="s">
        <v>11</v>
      </c>
      <c r="T51" s="113"/>
      <c r="U51" s="4"/>
    </row>
    <row r="52" spans="2:21" ht="22.5" x14ac:dyDescent="0.55000000000000004">
      <c r="B52" s="137"/>
      <c r="C52" s="170"/>
      <c r="D52" s="171"/>
      <c r="E52" s="172"/>
      <c r="F52" s="139"/>
      <c r="G52" s="140"/>
      <c r="H52" s="140"/>
      <c r="I52" s="140"/>
      <c r="J52" s="141"/>
      <c r="K52" s="137"/>
      <c r="L52" s="137"/>
      <c r="M52" s="2">
        <v>57</v>
      </c>
      <c r="N52" s="2">
        <v>57</v>
      </c>
      <c r="O52" s="2">
        <v>57</v>
      </c>
      <c r="P52" s="2">
        <v>57</v>
      </c>
      <c r="Q52" s="2">
        <v>57</v>
      </c>
      <c r="R52" s="2">
        <v>57</v>
      </c>
      <c r="S52" s="2"/>
      <c r="T52" s="33"/>
      <c r="U52" s="4"/>
    </row>
    <row r="53" spans="2:21" ht="22.5" x14ac:dyDescent="0.55000000000000004">
      <c r="B53" s="137"/>
      <c r="C53" s="170"/>
      <c r="D53" s="171"/>
      <c r="E53" s="172"/>
      <c r="F53" s="139"/>
      <c r="G53" s="140"/>
      <c r="H53" s="140"/>
      <c r="I53" s="140"/>
      <c r="J53" s="141"/>
      <c r="K53" s="137"/>
      <c r="L53" s="137"/>
      <c r="M53" s="46" t="s">
        <v>13</v>
      </c>
      <c r="N53" s="46" t="s">
        <v>14</v>
      </c>
      <c r="O53" s="46" t="s">
        <v>15</v>
      </c>
      <c r="P53" s="46" t="s">
        <v>16</v>
      </c>
      <c r="Q53" s="46" t="s">
        <v>17</v>
      </c>
      <c r="R53" s="46" t="s">
        <v>18</v>
      </c>
      <c r="S53" s="46" t="s">
        <v>19</v>
      </c>
      <c r="T53" s="46" t="s">
        <v>20</v>
      </c>
      <c r="U53" s="4"/>
    </row>
    <row r="54" spans="2:21" ht="23" thickBot="1" x14ac:dyDescent="0.6">
      <c r="B54" s="147"/>
      <c r="C54" s="173"/>
      <c r="D54" s="174"/>
      <c r="E54" s="175"/>
      <c r="F54" s="151"/>
      <c r="G54" s="152"/>
      <c r="H54" s="152"/>
      <c r="I54" s="152"/>
      <c r="J54" s="153"/>
      <c r="K54" s="147"/>
      <c r="L54" s="147"/>
      <c r="M54" s="111">
        <v>57</v>
      </c>
      <c r="N54" s="111">
        <v>57</v>
      </c>
      <c r="O54" s="111">
        <v>57</v>
      </c>
      <c r="P54" s="111">
        <v>57</v>
      </c>
      <c r="Q54" s="111">
        <v>57</v>
      </c>
      <c r="R54" s="111">
        <v>57</v>
      </c>
      <c r="S54" s="111"/>
      <c r="T54" s="111"/>
      <c r="U54" s="4"/>
    </row>
    <row r="55" spans="2:21" ht="22.5" x14ac:dyDescent="0.55000000000000004">
      <c r="B55" s="146" t="s">
        <v>85</v>
      </c>
      <c r="C55" s="195" t="s">
        <v>115</v>
      </c>
      <c r="D55" s="196"/>
      <c r="E55" s="197"/>
      <c r="F55" s="154" t="s">
        <v>108</v>
      </c>
      <c r="G55" s="149"/>
      <c r="H55" s="149"/>
      <c r="I55" s="149"/>
      <c r="J55" s="150"/>
      <c r="K55" s="146" t="s">
        <v>21</v>
      </c>
      <c r="L55" s="146" t="s">
        <v>22</v>
      </c>
      <c r="M55" s="112" t="s">
        <v>5</v>
      </c>
      <c r="N55" s="112" t="s">
        <v>6</v>
      </c>
      <c r="O55" s="112" t="s">
        <v>7</v>
      </c>
      <c r="P55" s="112" t="s">
        <v>8</v>
      </c>
      <c r="Q55" s="112" t="s">
        <v>9</v>
      </c>
      <c r="R55" s="112" t="s">
        <v>10</v>
      </c>
      <c r="S55" s="112" t="s">
        <v>11</v>
      </c>
      <c r="T55" s="113"/>
      <c r="U55" s="4"/>
    </row>
    <row r="56" spans="2:21" ht="22.5" x14ac:dyDescent="0.55000000000000004">
      <c r="B56" s="137"/>
      <c r="C56" s="198"/>
      <c r="D56" s="199"/>
      <c r="E56" s="200"/>
      <c r="F56" s="139"/>
      <c r="G56" s="140"/>
      <c r="H56" s="140"/>
      <c r="I56" s="140"/>
      <c r="J56" s="141"/>
      <c r="K56" s="137"/>
      <c r="L56" s="137"/>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37"/>
      <c r="C57" s="198"/>
      <c r="D57" s="199"/>
      <c r="E57" s="200"/>
      <c r="F57" s="139"/>
      <c r="G57" s="140"/>
      <c r="H57" s="140"/>
      <c r="I57" s="140"/>
      <c r="J57" s="141"/>
      <c r="K57" s="137"/>
      <c r="L57" s="137"/>
      <c r="M57" s="46" t="s">
        <v>13</v>
      </c>
      <c r="N57" s="46" t="s">
        <v>14</v>
      </c>
      <c r="O57" s="46" t="s">
        <v>15</v>
      </c>
      <c r="P57" s="46" t="s">
        <v>16</v>
      </c>
      <c r="Q57" s="46" t="s">
        <v>17</v>
      </c>
      <c r="R57" s="46" t="s">
        <v>18</v>
      </c>
      <c r="S57" s="46" t="s">
        <v>19</v>
      </c>
      <c r="T57" s="46" t="s">
        <v>20</v>
      </c>
      <c r="U57" s="4"/>
    </row>
    <row r="58" spans="2:21" ht="23" thickBot="1" x14ac:dyDescent="0.6">
      <c r="B58" s="147"/>
      <c r="C58" s="201"/>
      <c r="D58" s="202"/>
      <c r="E58" s="203"/>
      <c r="F58" s="151"/>
      <c r="G58" s="152"/>
      <c r="H58" s="152"/>
      <c r="I58" s="152"/>
      <c r="J58" s="153"/>
      <c r="K58" s="147"/>
      <c r="L58" s="147"/>
      <c r="M58" s="111">
        <f>ROUND(M38*M54,0)</f>
        <v>17100</v>
      </c>
      <c r="N58" s="111">
        <f t="shared" si="4"/>
        <v>17100</v>
      </c>
      <c r="O58" s="111">
        <f t="shared" si="4"/>
        <v>17100</v>
      </c>
      <c r="P58" s="111">
        <f t="shared" si="4"/>
        <v>17100</v>
      </c>
      <c r="Q58" s="111">
        <f t="shared" si="4"/>
        <v>17100</v>
      </c>
      <c r="R58" s="111">
        <f t="shared" si="4"/>
        <v>17100</v>
      </c>
      <c r="S58" s="111">
        <f>SUM(M58:R58)</f>
        <v>102600</v>
      </c>
      <c r="T58" s="111">
        <f>S56+S58</f>
        <v>205200</v>
      </c>
      <c r="U58" s="4"/>
    </row>
    <row r="59" spans="2:21" ht="21.65" customHeight="1" x14ac:dyDescent="0.55000000000000004">
      <c r="B59" s="146" t="s">
        <v>90</v>
      </c>
      <c r="C59" s="195" t="s">
        <v>116</v>
      </c>
      <c r="D59" s="196"/>
      <c r="E59" s="197"/>
      <c r="F59" s="154" t="s">
        <v>109</v>
      </c>
      <c r="G59" s="149"/>
      <c r="H59" s="149"/>
      <c r="I59" s="149"/>
      <c r="J59" s="150"/>
      <c r="K59" s="146"/>
      <c r="L59" s="146" t="s">
        <v>77</v>
      </c>
      <c r="M59" s="112" t="s">
        <v>5</v>
      </c>
      <c r="N59" s="112" t="s">
        <v>6</v>
      </c>
      <c r="O59" s="112" t="s">
        <v>7</v>
      </c>
      <c r="P59" s="112" t="s">
        <v>8</v>
      </c>
      <c r="Q59" s="112" t="s">
        <v>9</v>
      </c>
      <c r="R59" s="112" t="s">
        <v>10</v>
      </c>
      <c r="S59" s="112" t="s">
        <v>11</v>
      </c>
      <c r="T59" s="113"/>
      <c r="U59" s="4"/>
    </row>
    <row r="60" spans="2:21" ht="22.5" x14ac:dyDescent="0.55000000000000004">
      <c r="B60" s="137"/>
      <c r="C60" s="198"/>
      <c r="D60" s="199"/>
      <c r="E60" s="200"/>
      <c r="F60" s="139"/>
      <c r="G60" s="140"/>
      <c r="H60" s="140"/>
      <c r="I60" s="140"/>
      <c r="J60" s="141"/>
      <c r="K60" s="137"/>
      <c r="L60" s="137"/>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37"/>
      <c r="C61" s="198"/>
      <c r="D61" s="199"/>
      <c r="E61" s="200"/>
      <c r="F61" s="139"/>
      <c r="G61" s="140"/>
      <c r="H61" s="140"/>
      <c r="I61" s="140"/>
      <c r="J61" s="141"/>
      <c r="K61" s="137"/>
      <c r="L61" s="137"/>
      <c r="M61" s="46" t="s">
        <v>13</v>
      </c>
      <c r="N61" s="46" t="s">
        <v>14</v>
      </c>
      <c r="O61" s="46" t="s">
        <v>15</v>
      </c>
      <c r="P61" s="46" t="s">
        <v>16</v>
      </c>
      <c r="Q61" s="46" t="s">
        <v>17</v>
      </c>
      <c r="R61" s="46" t="s">
        <v>18</v>
      </c>
      <c r="S61" s="46" t="s">
        <v>19</v>
      </c>
      <c r="T61" s="46" t="s">
        <v>20</v>
      </c>
      <c r="U61" s="4"/>
    </row>
    <row r="62" spans="2:21" ht="23" thickBot="1" x14ac:dyDescent="0.6">
      <c r="B62" s="147"/>
      <c r="C62" s="201"/>
      <c r="D62" s="202"/>
      <c r="E62" s="203"/>
      <c r="F62" s="151"/>
      <c r="G62" s="152"/>
      <c r="H62" s="152"/>
      <c r="I62" s="152"/>
      <c r="J62" s="153"/>
      <c r="K62" s="147"/>
      <c r="L62" s="147"/>
      <c r="M62" s="111">
        <f>ROUND(M50*M54,0)</f>
        <v>7068</v>
      </c>
      <c r="N62" s="111">
        <f t="shared" si="5"/>
        <v>6099</v>
      </c>
      <c r="O62" s="111">
        <f t="shared" si="5"/>
        <v>5016</v>
      </c>
      <c r="P62" s="111">
        <f t="shared" si="5"/>
        <v>3819</v>
      </c>
      <c r="Q62" s="111">
        <f t="shared" si="5"/>
        <v>2508</v>
      </c>
      <c r="R62" s="111">
        <f t="shared" si="5"/>
        <v>1083</v>
      </c>
      <c r="S62" s="111">
        <f>SUM(M62:R62)</f>
        <v>25593</v>
      </c>
      <c r="T62" s="111">
        <f>S60+S62</f>
        <v>84303</v>
      </c>
      <c r="U62" s="4"/>
    </row>
    <row r="63" spans="2:21" ht="22.5" x14ac:dyDescent="0.55000000000000004">
      <c r="B63" s="146" t="s">
        <v>91</v>
      </c>
      <c r="C63" s="195" t="s">
        <v>117</v>
      </c>
      <c r="D63" s="196"/>
      <c r="E63" s="197"/>
      <c r="F63" s="154" t="s">
        <v>110</v>
      </c>
      <c r="G63" s="149"/>
      <c r="H63" s="149"/>
      <c r="I63" s="149"/>
      <c r="J63" s="150"/>
      <c r="K63" s="146" t="s">
        <v>21</v>
      </c>
      <c r="L63" s="146" t="s">
        <v>22</v>
      </c>
      <c r="M63" s="112" t="s">
        <v>5</v>
      </c>
      <c r="N63" s="112" t="s">
        <v>6</v>
      </c>
      <c r="O63" s="112" t="s">
        <v>7</v>
      </c>
      <c r="P63" s="112" t="s">
        <v>8</v>
      </c>
      <c r="Q63" s="112" t="s">
        <v>9</v>
      </c>
      <c r="R63" s="112" t="s">
        <v>10</v>
      </c>
      <c r="S63" s="112" t="s">
        <v>11</v>
      </c>
      <c r="T63" s="113"/>
      <c r="U63" s="4"/>
    </row>
    <row r="64" spans="2:21" ht="22.5" x14ac:dyDescent="0.55000000000000004">
      <c r="B64" s="137"/>
      <c r="C64" s="198"/>
      <c r="D64" s="199"/>
      <c r="E64" s="200"/>
      <c r="F64" s="139"/>
      <c r="G64" s="140"/>
      <c r="H64" s="140"/>
      <c r="I64" s="140"/>
      <c r="J64" s="141"/>
      <c r="K64" s="137"/>
      <c r="L64" s="137"/>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37"/>
      <c r="C65" s="198"/>
      <c r="D65" s="199"/>
      <c r="E65" s="200"/>
      <c r="F65" s="139"/>
      <c r="G65" s="140"/>
      <c r="H65" s="140"/>
      <c r="I65" s="140"/>
      <c r="J65" s="141"/>
      <c r="K65" s="137"/>
      <c r="L65" s="137"/>
      <c r="M65" s="46" t="s">
        <v>13</v>
      </c>
      <c r="N65" s="46" t="s">
        <v>14</v>
      </c>
      <c r="O65" s="46" t="s">
        <v>15</v>
      </c>
      <c r="P65" s="46" t="s">
        <v>16</v>
      </c>
      <c r="Q65" s="46" t="s">
        <v>17</v>
      </c>
      <c r="R65" s="46" t="s">
        <v>18</v>
      </c>
      <c r="S65" s="46" t="s">
        <v>19</v>
      </c>
      <c r="T65" s="46" t="s">
        <v>20</v>
      </c>
      <c r="U65" s="4"/>
    </row>
    <row r="66" spans="2:21" ht="23" thickBot="1" x14ac:dyDescent="0.6">
      <c r="B66" s="147"/>
      <c r="C66" s="201"/>
      <c r="D66" s="202"/>
      <c r="E66" s="203"/>
      <c r="F66" s="151"/>
      <c r="G66" s="152"/>
      <c r="H66" s="152"/>
      <c r="I66" s="152"/>
      <c r="J66" s="153"/>
      <c r="K66" s="147"/>
      <c r="L66" s="147"/>
      <c r="M66" s="111">
        <f>M58-M62</f>
        <v>10032</v>
      </c>
      <c r="N66" s="111">
        <f t="shared" si="6"/>
        <v>11001</v>
      </c>
      <c r="O66" s="111">
        <f t="shared" si="6"/>
        <v>12084</v>
      </c>
      <c r="P66" s="111">
        <f t="shared" si="6"/>
        <v>13281</v>
      </c>
      <c r="Q66" s="111">
        <f t="shared" si="6"/>
        <v>14592</v>
      </c>
      <c r="R66" s="111">
        <f t="shared" si="6"/>
        <v>16017</v>
      </c>
      <c r="S66" s="111">
        <f>SUM(M66:R66)</f>
        <v>77007</v>
      </c>
      <c r="T66" s="111">
        <f>S64+S66</f>
        <v>120897</v>
      </c>
      <c r="U66" s="4"/>
    </row>
    <row r="67" spans="2:21" ht="22.5" x14ac:dyDescent="0.55000000000000004">
      <c r="B67" s="146" t="s">
        <v>111</v>
      </c>
      <c r="C67" s="148" t="s">
        <v>112</v>
      </c>
      <c r="D67" s="149"/>
      <c r="E67" s="150"/>
      <c r="F67" s="154" t="s">
        <v>296</v>
      </c>
      <c r="G67" s="149"/>
      <c r="H67" s="149"/>
      <c r="I67" s="149"/>
      <c r="J67" s="150"/>
      <c r="K67" s="146" t="s">
        <v>21</v>
      </c>
      <c r="L67" s="146" t="s">
        <v>22</v>
      </c>
      <c r="M67" s="112" t="s">
        <v>5</v>
      </c>
      <c r="N67" s="112" t="s">
        <v>6</v>
      </c>
      <c r="O67" s="112" t="s">
        <v>7</v>
      </c>
      <c r="P67" s="112" t="s">
        <v>8</v>
      </c>
      <c r="Q67" s="112" t="s">
        <v>9</v>
      </c>
      <c r="R67" s="112" t="s">
        <v>10</v>
      </c>
      <c r="S67" s="112" t="s">
        <v>11</v>
      </c>
      <c r="T67" s="113"/>
      <c r="U67" s="4"/>
    </row>
    <row r="68" spans="2:21" ht="22.5" x14ac:dyDescent="0.55000000000000004">
      <c r="B68" s="137"/>
      <c r="C68" s="139"/>
      <c r="D68" s="140"/>
      <c r="E68" s="141"/>
      <c r="F68" s="139"/>
      <c r="G68" s="140"/>
      <c r="H68" s="140"/>
      <c r="I68" s="140"/>
      <c r="J68" s="141"/>
      <c r="K68" s="137"/>
      <c r="L68" s="137"/>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37"/>
      <c r="C69" s="139"/>
      <c r="D69" s="140"/>
      <c r="E69" s="141"/>
      <c r="F69" s="139"/>
      <c r="G69" s="140"/>
      <c r="H69" s="140"/>
      <c r="I69" s="140"/>
      <c r="J69" s="141"/>
      <c r="K69" s="137"/>
      <c r="L69" s="137"/>
      <c r="M69" s="46" t="s">
        <v>13</v>
      </c>
      <c r="N69" s="46" t="s">
        <v>14</v>
      </c>
      <c r="O69" s="46" t="s">
        <v>15</v>
      </c>
      <c r="P69" s="46" t="s">
        <v>16</v>
      </c>
      <c r="Q69" s="46" t="s">
        <v>17</v>
      </c>
      <c r="R69" s="46" t="s">
        <v>18</v>
      </c>
      <c r="S69" s="46" t="s">
        <v>19</v>
      </c>
      <c r="T69" s="46" t="s">
        <v>20</v>
      </c>
      <c r="U69" s="4"/>
    </row>
    <row r="70" spans="2:21" ht="23" thickBot="1" x14ac:dyDescent="0.6">
      <c r="B70" s="147"/>
      <c r="C70" s="151"/>
      <c r="D70" s="152"/>
      <c r="E70" s="153"/>
      <c r="F70" s="151"/>
      <c r="G70" s="152"/>
      <c r="H70" s="152"/>
      <c r="I70" s="152"/>
      <c r="J70" s="153"/>
      <c r="K70" s="147"/>
      <c r="L70" s="147"/>
      <c r="M70" s="111">
        <f>M26-M66</f>
        <v>0</v>
      </c>
      <c r="N70" s="111">
        <f t="shared" si="7"/>
        <v>0</v>
      </c>
      <c r="O70" s="111">
        <f t="shared" si="7"/>
        <v>0</v>
      </c>
      <c r="P70" s="111">
        <f t="shared" si="7"/>
        <v>0</v>
      </c>
      <c r="Q70" s="111">
        <f t="shared" si="7"/>
        <v>0</v>
      </c>
      <c r="R70" s="111">
        <f t="shared" si="7"/>
        <v>0</v>
      </c>
      <c r="S70" s="111">
        <f>SUM(M70:R70)</f>
        <v>0</v>
      </c>
      <c r="T70" s="111">
        <f>S68+S70</f>
        <v>0</v>
      </c>
      <c r="U70" s="4"/>
    </row>
    <row r="71" spans="2:21" ht="22.5" x14ac:dyDescent="0.55000000000000004">
      <c r="B71" s="146" t="s">
        <v>113</v>
      </c>
      <c r="C71" s="148" t="s">
        <v>118</v>
      </c>
      <c r="D71" s="149"/>
      <c r="E71" s="150"/>
      <c r="F71" s="154" t="s">
        <v>76</v>
      </c>
      <c r="G71" s="149"/>
      <c r="H71" s="149"/>
      <c r="I71" s="149"/>
      <c r="J71" s="150"/>
      <c r="K71" s="146" t="s">
        <v>21</v>
      </c>
      <c r="L71" s="146" t="s">
        <v>22</v>
      </c>
      <c r="M71" s="112" t="s">
        <v>5</v>
      </c>
      <c r="N71" s="112" t="s">
        <v>6</v>
      </c>
      <c r="O71" s="112" t="s">
        <v>7</v>
      </c>
      <c r="P71" s="112" t="s">
        <v>8</v>
      </c>
      <c r="Q71" s="112" t="s">
        <v>9</v>
      </c>
      <c r="R71" s="112" t="s">
        <v>10</v>
      </c>
      <c r="S71" s="112" t="s">
        <v>11</v>
      </c>
      <c r="T71" s="113"/>
      <c r="U71" s="4"/>
    </row>
    <row r="72" spans="2:21" ht="22.5" x14ac:dyDescent="0.55000000000000004">
      <c r="B72" s="137"/>
      <c r="C72" s="139"/>
      <c r="D72" s="140"/>
      <c r="E72" s="141"/>
      <c r="F72" s="139"/>
      <c r="G72" s="140"/>
      <c r="H72" s="140"/>
      <c r="I72" s="140"/>
      <c r="J72" s="141"/>
      <c r="K72" s="137"/>
      <c r="L72" s="137"/>
      <c r="M72" s="2">
        <v>900</v>
      </c>
      <c r="N72" s="2">
        <v>900</v>
      </c>
      <c r="O72" s="2">
        <v>900</v>
      </c>
      <c r="P72" s="2">
        <v>900</v>
      </c>
      <c r="Q72" s="2">
        <v>900</v>
      </c>
      <c r="R72" s="2">
        <v>900</v>
      </c>
      <c r="S72" s="2">
        <f>SUM(M72:R72)</f>
        <v>5400</v>
      </c>
      <c r="T72" s="33"/>
      <c r="U72" s="4"/>
    </row>
    <row r="73" spans="2:21" ht="22.5" x14ac:dyDescent="0.55000000000000004">
      <c r="B73" s="137"/>
      <c r="C73" s="139"/>
      <c r="D73" s="140"/>
      <c r="E73" s="141"/>
      <c r="F73" s="139"/>
      <c r="G73" s="140"/>
      <c r="H73" s="140"/>
      <c r="I73" s="140"/>
      <c r="J73" s="141"/>
      <c r="K73" s="137"/>
      <c r="L73" s="137"/>
      <c r="M73" s="46" t="s">
        <v>13</v>
      </c>
      <c r="N73" s="46" t="s">
        <v>14</v>
      </c>
      <c r="O73" s="46" t="s">
        <v>15</v>
      </c>
      <c r="P73" s="46" t="s">
        <v>16</v>
      </c>
      <c r="Q73" s="46" t="s">
        <v>17</v>
      </c>
      <c r="R73" s="46" t="s">
        <v>18</v>
      </c>
      <c r="S73" s="46" t="s">
        <v>19</v>
      </c>
      <c r="T73" s="46" t="s">
        <v>20</v>
      </c>
      <c r="U73" s="4"/>
    </row>
    <row r="74" spans="2:21" ht="23" thickBot="1" x14ac:dyDescent="0.6">
      <c r="B74" s="147"/>
      <c r="C74" s="151"/>
      <c r="D74" s="152"/>
      <c r="E74" s="153"/>
      <c r="F74" s="151"/>
      <c r="G74" s="152"/>
      <c r="H74" s="152"/>
      <c r="I74" s="152"/>
      <c r="J74" s="153"/>
      <c r="K74" s="147"/>
      <c r="L74" s="147"/>
      <c r="M74" s="111">
        <v>900</v>
      </c>
      <c r="N74" s="111">
        <v>900</v>
      </c>
      <c r="O74" s="111">
        <v>900</v>
      </c>
      <c r="P74" s="111">
        <v>900</v>
      </c>
      <c r="Q74" s="111">
        <v>900</v>
      </c>
      <c r="R74" s="111">
        <v>900</v>
      </c>
      <c r="S74" s="111">
        <f>SUM(M74:R74)</f>
        <v>5400</v>
      </c>
      <c r="T74" s="111">
        <f>S72+S74</f>
        <v>10800</v>
      </c>
      <c r="U74" s="4"/>
    </row>
    <row r="75" spans="2:21" ht="22.5" x14ac:dyDescent="0.55000000000000004">
      <c r="B75" s="146" t="s">
        <v>114</v>
      </c>
      <c r="C75" s="148" t="s">
        <v>119</v>
      </c>
      <c r="D75" s="149"/>
      <c r="E75" s="150"/>
      <c r="F75" s="154" t="s">
        <v>76</v>
      </c>
      <c r="G75" s="149"/>
      <c r="H75" s="149"/>
      <c r="I75" s="149"/>
      <c r="J75" s="150"/>
      <c r="K75" s="146" t="s">
        <v>21</v>
      </c>
      <c r="L75" s="146" t="s">
        <v>22</v>
      </c>
      <c r="M75" s="112" t="s">
        <v>5</v>
      </c>
      <c r="N75" s="112" t="s">
        <v>6</v>
      </c>
      <c r="O75" s="112" t="s">
        <v>7</v>
      </c>
      <c r="P75" s="112" t="s">
        <v>8</v>
      </c>
      <c r="Q75" s="112" t="s">
        <v>9</v>
      </c>
      <c r="R75" s="112" t="s">
        <v>10</v>
      </c>
      <c r="S75" s="112" t="s">
        <v>11</v>
      </c>
      <c r="T75" s="113"/>
      <c r="U75" s="4"/>
    </row>
    <row r="76" spans="2:21" ht="22.5" x14ac:dyDescent="0.55000000000000004">
      <c r="B76" s="137"/>
      <c r="C76" s="139"/>
      <c r="D76" s="140"/>
      <c r="E76" s="141"/>
      <c r="F76" s="139"/>
      <c r="G76" s="140"/>
      <c r="H76" s="140"/>
      <c r="I76" s="140"/>
      <c r="J76" s="141"/>
      <c r="K76" s="137"/>
      <c r="L76" s="137"/>
      <c r="M76" s="2">
        <v>100</v>
      </c>
      <c r="N76" s="2">
        <v>100</v>
      </c>
      <c r="O76" s="2">
        <v>100</v>
      </c>
      <c r="P76" s="2">
        <v>100</v>
      </c>
      <c r="Q76" s="2">
        <v>100</v>
      </c>
      <c r="R76" s="2">
        <v>100</v>
      </c>
      <c r="S76" s="2">
        <f>SUM(M76:R76)</f>
        <v>600</v>
      </c>
      <c r="T76" s="33"/>
      <c r="U76" s="4"/>
    </row>
    <row r="77" spans="2:21" ht="22.5" x14ac:dyDescent="0.55000000000000004">
      <c r="B77" s="137"/>
      <c r="C77" s="139"/>
      <c r="D77" s="140"/>
      <c r="E77" s="141"/>
      <c r="F77" s="139"/>
      <c r="G77" s="140"/>
      <c r="H77" s="140"/>
      <c r="I77" s="140"/>
      <c r="J77" s="141"/>
      <c r="K77" s="137"/>
      <c r="L77" s="137"/>
      <c r="M77" s="46" t="s">
        <v>13</v>
      </c>
      <c r="N77" s="46" t="s">
        <v>14</v>
      </c>
      <c r="O77" s="46" t="s">
        <v>15</v>
      </c>
      <c r="P77" s="46" t="s">
        <v>16</v>
      </c>
      <c r="Q77" s="46" t="s">
        <v>17</v>
      </c>
      <c r="R77" s="46" t="s">
        <v>18</v>
      </c>
      <c r="S77" s="46" t="s">
        <v>19</v>
      </c>
      <c r="T77" s="46" t="s">
        <v>20</v>
      </c>
      <c r="U77" s="4"/>
    </row>
    <row r="78" spans="2:21" ht="23" thickBot="1" x14ac:dyDescent="0.6">
      <c r="B78" s="147"/>
      <c r="C78" s="151"/>
      <c r="D78" s="152"/>
      <c r="E78" s="153"/>
      <c r="F78" s="151"/>
      <c r="G78" s="152"/>
      <c r="H78" s="152"/>
      <c r="I78" s="152"/>
      <c r="J78" s="153"/>
      <c r="K78" s="147"/>
      <c r="L78" s="147"/>
      <c r="M78" s="111">
        <v>100</v>
      </c>
      <c r="N78" s="111">
        <v>100</v>
      </c>
      <c r="O78" s="111">
        <v>100</v>
      </c>
      <c r="P78" s="111">
        <v>100</v>
      </c>
      <c r="Q78" s="111">
        <v>100</v>
      </c>
      <c r="R78" s="111">
        <v>100</v>
      </c>
      <c r="S78" s="111">
        <f>SUM(M78:R78)</f>
        <v>600</v>
      </c>
      <c r="T78" s="111">
        <f>S76+S78</f>
        <v>1200</v>
      </c>
      <c r="U78" s="4"/>
    </row>
    <row r="79" spans="2:21" ht="22.5" x14ac:dyDescent="0.55000000000000004">
      <c r="B79" s="146" t="s">
        <v>52</v>
      </c>
      <c r="C79" s="148" t="s">
        <v>120</v>
      </c>
      <c r="D79" s="149"/>
      <c r="E79" s="150"/>
      <c r="F79" s="154" t="s">
        <v>121</v>
      </c>
      <c r="G79" s="149"/>
      <c r="H79" s="149"/>
      <c r="I79" s="149"/>
      <c r="J79" s="150"/>
      <c r="K79" s="146" t="s">
        <v>21</v>
      </c>
      <c r="L79" s="146" t="s">
        <v>22</v>
      </c>
      <c r="M79" s="112" t="s">
        <v>5</v>
      </c>
      <c r="N79" s="112" t="s">
        <v>6</v>
      </c>
      <c r="O79" s="112" t="s">
        <v>7</v>
      </c>
      <c r="P79" s="112" t="s">
        <v>8</v>
      </c>
      <c r="Q79" s="112" t="s">
        <v>9</v>
      </c>
      <c r="R79" s="112" t="s">
        <v>10</v>
      </c>
      <c r="S79" s="112" t="s">
        <v>11</v>
      </c>
      <c r="T79" s="113"/>
      <c r="U79" s="4"/>
    </row>
    <row r="80" spans="2:21" ht="22.5" x14ac:dyDescent="0.55000000000000004">
      <c r="B80" s="137"/>
      <c r="C80" s="139"/>
      <c r="D80" s="140"/>
      <c r="E80" s="141"/>
      <c r="F80" s="139"/>
      <c r="G80" s="140"/>
      <c r="H80" s="140"/>
      <c r="I80" s="140"/>
      <c r="J80" s="141"/>
      <c r="K80" s="137"/>
      <c r="L80" s="137"/>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37"/>
      <c r="C81" s="139"/>
      <c r="D81" s="140"/>
      <c r="E81" s="141"/>
      <c r="F81" s="139"/>
      <c r="G81" s="140"/>
      <c r="H81" s="140"/>
      <c r="I81" s="140"/>
      <c r="J81" s="141"/>
      <c r="K81" s="137"/>
      <c r="L81" s="137"/>
      <c r="M81" s="46" t="s">
        <v>13</v>
      </c>
      <c r="N81" s="46" t="s">
        <v>14</v>
      </c>
      <c r="O81" s="46" t="s">
        <v>15</v>
      </c>
      <c r="P81" s="46" t="s">
        <v>16</v>
      </c>
      <c r="Q81" s="46" t="s">
        <v>17</v>
      </c>
      <c r="R81" s="46" t="s">
        <v>18</v>
      </c>
      <c r="S81" s="46" t="s">
        <v>19</v>
      </c>
      <c r="T81" s="46" t="s">
        <v>20</v>
      </c>
      <c r="U81" s="4"/>
    </row>
    <row r="82" spans="1:21" ht="23" thickBot="1" x14ac:dyDescent="0.6">
      <c r="B82" s="147"/>
      <c r="C82" s="151"/>
      <c r="D82" s="152"/>
      <c r="E82" s="153"/>
      <c r="F82" s="151"/>
      <c r="G82" s="152"/>
      <c r="H82" s="152"/>
      <c r="I82" s="152"/>
      <c r="J82" s="153"/>
      <c r="K82" s="147"/>
      <c r="L82" s="147"/>
      <c r="M82" s="111">
        <f>M74+M78</f>
        <v>1000</v>
      </c>
      <c r="N82" s="111">
        <f t="shared" si="8"/>
        <v>1000</v>
      </c>
      <c r="O82" s="111">
        <f t="shared" si="8"/>
        <v>1000</v>
      </c>
      <c r="P82" s="111">
        <f t="shared" si="8"/>
        <v>1000</v>
      </c>
      <c r="Q82" s="111">
        <f t="shared" si="8"/>
        <v>1000</v>
      </c>
      <c r="R82" s="111">
        <f t="shared" si="8"/>
        <v>1000</v>
      </c>
      <c r="S82" s="111">
        <f>SUM(M82:R82)</f>
        <v>6000</v>
      </c>
      <c r="T82" s="111">
        <f>S80+S82</f>
        <v>12000</v>
      </c>
      <c r="U82" s="4"/>
    </row>
    <row r="83" spans="1:21" ht="22.5" x14ac:dyDescent="0.55000000000000004">
      <c r="B83" s="137" t="s">
        <v>53</v>
      </c>
      <c r="C83" s="139" t="s">
        <v>122</v>
      </c>
      <c r="D83" s="140"/>
      <c r="E83" s="141"/>
      <c r="F83" s="145" t="s">
        <v>297</v>
      </c>
      <c r="G83" s="140"/>
      <c r="H83" s="140"/>
      <c r="I83" s="140"/>
      <c r="J83" s="141"/>
      <c r="K83" s="137" t="s">
        <v>21</v>
      </c>
      <c r="L83" s="137" t="s">
        <v>22</v>
      </c>
      <c r="M83" s="100" t="s">
        <v>5</v>
      </c>
      <c r="N83" s="100" t="s">
        <v>6</v>
      </c>
      <c r="O83" s="100" t="s">
        <v>7</v>
      </c>
      <c r="P83" s="100" t="s">
        <v>8</v>
      </c>
      <c r="Q83" s="100" t="s">
        <v>9</v>
      </c>
      <c r="R83" s="100" t="s">
        <v>10</v>
      </c>
      <c r="S83" s="100" t="s">
        <v>11</v>
      </c>
      <c r="T83" s="33"/>
      <c r="U83" s="4"/>
    </row>
    <row r="84" spans="1:21" ht="22.5" x14ac:dyDescent="0.55000000000000004">
      <c r="B84" s="137"/>
      <c r="C84" s="139"/>
      <c r="D84" s="140"/>
      <c r="E84" s="141"/>
      <c r="F84" s="139"/>
      <c r="G84" s="140"/>
      <c r="H84" s="140"/>
      <c r="I84" s="140"/>
      <c r="J84" s="141"/>
      <c r="K84" s="137"/>
      <c r="L84" s="137"/>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37"/>
      <c r="C85" s="139"/>
      <c r="D85" s="140"/>
      <c r="E85" s="141"/>
      <c r="F85" s="139"/>
      <c r="G85" s="140"/>
      <c r="H85" s="140"/>
      <c r="I85" s="140"/>
      <c r="J85" s="141"/>
      <c r="K85" s="137"/>
      <c r="L85" s="137"/>
      <c r="M85" s="46" t="s">
        <v>13</v>
      </c>
      <c r="N85" s="46" t="s">
        <v>14</v>
      </c>
      <c r="O85" s="46" t="s">
        <v>15</v>
      </c>
      <c r="P85" s="46" t="s">
        <v>16</v>
      </c>
      <c r="Q85" s="46" t="s">
        <v>17</v>
      </c>
      <c r="R85" s="46" t="s">
        <v>18</v>
      </c>
      <c r="S85" s="46" t="s">
        <v>19</v>
      </c>
      <c r="T85" s="46" t="s">
        <v>20</v>
      </c>
      <c r="U85" s="4"/>
    </row>
    <row r="86" spans="1:21" ht="22.5" x14ac:dyDescent="0.55000000000000004">
      <c r="B86" s="138"/>
      <c r="C86" s="142"/>
      <c r="D86" s="143"/>
      <c r="E86" s="144"/>
      <c r="F86" s="142"/>
      <c r="G86" s="143"/>
      <c r="H86" s="143"/>
      <c r="I86" s="143"/>
      <c r="J86" s="144"/>
      <c r="K86" s="138"/>
      <c r="L86" s="138"/>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
        <v>135</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1" t="s">
        <v>61</v>
      </c>
      <c r="E15" s="182"/>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1" ht="19.75" customHeight="1" thickBot="1" x14ac:dyDescent="0.6">
      <c r="B17" s="47"/>
      <c r="C17" s="48"/>
      <c r="D17" s="189" t="s">
        <v>64</v>
      </c>
      <c r="E17" s="190"/>
      <c r="F17" s="48"/>
      <c r="G17" s="48" t="s">
        <v>98</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1" ht="19.75" customHeight="1" thickBot="1" x14ac:dyDescent="0.6">
      <c r="B20" s="181" t="s">
        <v>66</v>
      </c>
      <c r="C20" s="182"/>
      <c r="D20" s="191" t="s">
        <v>67</v>
      </c>
      <c r="E20" s="193"/>
      <c r="F20" s="193"/>
      <c r="G20" s="192"/>
      <c r="H20" s="189" t="s">
        <v>68</v>
      </c>
      <c r="I20" s="205"/>
      <c r="J20" s="205"/>
      <c r="K20" s="190"/>
      <c r="L20" s="181" t="s">
        <v>69</v>
      </c>
      <c r="M20" s="182"/>
      <c r="N20" s="181" t="s">
        <v>70</v>
      </c>
      <c r="O20" s="182"/>
      <c r="P20" s="181" t="s">
        <v>71</v>
      </c>
      <c r="Q20" s="182"/>
      <c r="R20" s="181" t="s">
        <v>72</v>
      </c>
      <c r="S20" s="18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3" t="s">
        <v>193</v>
      </c>
      <c r="C22" s="184"/>
      <c r="D22" s="184"/>
      <c r="E22" s="184"/>
      <c r="F22" s="184"/>
      <c r="G22" s="184"/>
      <c r="H22" s="184"/>
      <c r="I22" s="184"/>
      <c r="J22" s="184"/>
      <c r="K22" s="184"/>
      <c r="L22" s="184"/>
      <c r="M22" s="184"/>
      <c r="N22" s="184"/>
      <c r="O22" s="184"/>
      <c r="P22" s="184"/>
      <c r="Q22" s="184"/>
      <c r="R22" s="184"/>
      <c r="S22" s="184"/>
      <c r="T22" s="185"/>
    </row>
    <row r="23" spans="2:21"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1" ht="22.5" x14ac:dyDescent="0.55000000000000004">
      <c r="B24" s="137" t="s">
        <v>175</v>
      </c>
      <c r="C24" s="139" t="s">
        <v>118</v>
      </c>
      <c r="D24" s="140"/>
      <c r="E24" s="141"/>
      <c r="F24" s="139" t="s">
        <v>76</v>
      </c>
      <c r="G24" s="140"/>
      <c r="H24" s="140"/>
      <c r="I24" s="140"/>
      <c r="J24" s="141"/>
      <c r="K24" s="137" t="s">
        <v>21</v>
      </c>
      <c r="L24" s="137" t="s">
        <v>22</v>
      </c>
      <c r="M24" s="2">
        <v>900</v>
      </c>
      <c r="N24" s="2">
        <v>900</v>
      </c>
      <c r="O24" s="2">
        <v>900</v>
      </c>
      <c r="P24" s="2">
        <v>900</v>
      </c>
      <c r="Q24" s="2">
        <v>900</v>
      </c>
      <c r="R24" s="2">
        <v>900</v>
      </c>
      <c r="S24" s="2">
        <f>SUM(M24:R24)</f>
        <v>5400</v>
      </c>
      <c r="T24" s="33"/>
      <c r="U24" s="4"/>
    </row>
    <row r="25" spans="2:21"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c r="U25" s="4"/>
    </row>
    <row r="26" spans="2:21" ht="23" thickBot="1" x14ac:dyDescent="0.6">
      <c r="B26" s="147"/>
      <c r="C26" s="151"/>
      <c r="D26" s="152"/>
      <c r="E26" s="153"/>
      <c r="F26" s="151"/>
      <c r="G26" s="152"/>
      <c r="H26" s="152"/>
      <c r="I26" s="152"/>
      <c r="J26" s="153"/>
      <c r="K26" s="147"/>
      <c r="L26" s="147"/>
      <c r="M26" s="111">
        <v>900</v>
      </c>
      <c r="N26" s="111">
        <v>900</v>
      </c>
      <c r="O26" s="111">
        <v>900</v>
      </c>
      <c r="P26" s="111">
        <v>900</v>
      </c>
      <c r="Q26" s="111">
        <v>900</v>
      </c>
      <c r="R26" s="111">
        <v>900</v>
      </c>
      <c r="S26" s="111">
        <f>SUM(M26:R26)</f>
        <v>5400</v>
      </c>
      <c r="T26" s="111">
        <f>S24+S26</f>
        <v>10800</v>
      </c>
      <c r="U26" s="4"/>
    </row>
    <row r="27" spans="2:21" ht="22.5" x14ac:dyDescent="0.55000000000000004">
      <c r="B27" s="146" t="s">
        <v>34</v>
      </c>
      <c r="C27" s="148" t="s">
        <v>119</v>
      </c>
      <c r="D27" s="149"/>
      <c r="E27" s="150"/>
      <c r="F27" s="154" t="s">
        <v>76</v>
      </c>
      <c r="G27" s="149"/>
      <c r="H27" s="149"/>
      <c r="I27" s="149"/>
      <c r="J27" s="150"/>
      <c r="K27" s="146" t="s">
        <v>21</v>
      </c>
      <c r="L27" s="146" t="s">
        <v>22</v>
      </c>
      <c r="M27" s="112" t="s">
        <v>5</v>
      </c>
      <c r="N27" s="112" t="s">
        <v>6</v>
      </c>
      <c r="O27" s="112" t="s">
        <v>7</v>
      </c>
      <c r="P27" s="112" t="s">
        <v>8</v>
      </c>
      <c r="Q27" s="112" t="s">
        <v>9</v>
      </c>
      <c r="R27" s="112" t="s">
        <v>10</v>
      </c>
      <c r="S27" s="112" t="s">
        <v>11</v>
      </c>
      <c r="T27" s="113"/>
      <c r="U27" s="4"/>
    </row>
    <row r="28" spans="2:21" ht="22.5" x14ac:dyDescent="0.55000000000000004">
      <c r="B28" s="137"/>
      <c r="C28" s="139"/>
      <c r="D28" s="140"/>
      <c r="E28" s="141"/>
      <c r="F28" s="139"/>
      <c r="G28" s="140"/>
      <c r="H28" s="140"/>
      <c r="I28" s="140"/>
      <c r="J28" s="141"/>
      <c r="K28" s="137"/>
      <c r="L28" s="137"/>
      <c r="M28" s="2">
        <v>100</v>
      </c>
      <c r="N28" s="2">
        <v>100</v>
      </c>
      <c r="O28" s="2">
        <v>100</v>
      </c>
      <c r="P28" s="2">
        <v>100</v>
      </c>
      <c r="Q28" s="2">
        <v>100</v>
      </c>
      <c r="R28" s="2">
        <v>100</v>
      </c>
      <c r="S28" s="2">
        <f>SUM(M28:R28)</f>
        <v>600</v>
      </c>
      <c r="T28" s="33"/>
      <c r="U28" s="4"/>
    </row>
    <row r="29" spans="2:21" ht="22.5" x14ac:dyDescent="0.55000000000000004">
      <c r="B29" s="137"/>
      <c r="C29" s="139"/>
      <c r="D29" s="140"/>
      <c r="E29" s="141"/>
      <c r="F29" s="139"/>
      <c r="G29" s="140"/>
      <c r="H29" s="140"/>
      <c r="I29" s="140"/>
      <c r="J29" s="141"/>
      <c r="K29" s="137"/>
      <c r="L29" s="137"/>
      <c r="M29" s="46" t="s">
        <v>13</v>
      </c>
      <c r="N29" s="46" t="s">
        <v>14</v>
      </c>
      <c r="O29" s="46" t="s">
        <v>15</v>
      </c>
      <c r="P29" s="46" t="s">
        <v>16</v>
      </c>
      <c r="Q29" s="46" t="s">
        <v>17</v>
      </c>
      <c r="R29" s="46" t="s">
        <v>18</v>
      </c>
      <c r="S29" s="46" t="s">
        <v>19</v>
      </c>
      <c r="T29" s="46" t="s">
        <v>20</v>
      </c>
      <c r="U29" s="4"/>
    </row>
    <row r="30" spans="2:21" ht="23" thickBot="1" x14ac:dyDescent="0.6">
      <c r="B30" s="147"/>
      <c r="C30" s="151"/>
      <c r="D30" s="152"/>
      <c r="E30" s="153"/>
      <c r="F30" s="151"/>
      <c r="G30" s="152"/>
      <c r="H30" s="152"/>
      <c r="I30" s="152"/>
      <c r="J30" s="153"/>
      <c r="K30" s="147"/>
      <c r="L30" s="147"/>
      <c r="M30" s="111">
        <v>100</v>
      </c>
      <c r="N30" s="111">
        <v>100</v>
      </c>
      <c r="O30" s="111">
        <v>100</v>
      </c>
      <c r="P30" s="111">
        <v>100</v>
      </c>
      <c r="Q30" s="111">
        <v>100</v>
      </c>
      <c r="R30" s="111">
        <v>100</v>
      </c>
      <c r="S30" s="111">
        <f>SUM(M30:R30)</f>
        <v>600</v>
      </c>
      <c r="T30" s="111">
        <f>S28+S30</f>
        <v>1200</v>
      </c>
      <c r="U30" s="4"/>
    </row>
    <row r="31" spans="2:21" ht="22.5" x14ac:dyDescent="0.55000000000000004">
      <c r="B31" s="146" t="s">
        <v>40</v>
      </c>
      <c r="C31" s="148" t="s">
        <v>120</v>
      </c>
      <c r="D31" s="149"/>
      <c r="E31" s="150"/>
      <c r="F31" s="154" t="s">
        <v>137</v>
      </c>
      <c r="G31" s="149"/>
      <c r="H31" s="149"/>
      <c r="I31" s="149"/>
      <c r="J31" s="150"/>
      <c r="K31" s="146" t="s">
        <v>21</v>
      </c>
      <c r="L31" s="146" t="s">
        <v>22</v>
      </c>
      <c r="M31" s="112" t="s">
        <v>5</v>
      </c>
      <c r="N31" s="112" t="s">
        <v>6</v>
      </c>
      <c r="O31" s="112" t="s">
        <v>7</v>
      </c>
      <c r="P31" s="112" t="s">
        <v>8</v>
      </c>
      <c r="Q31" s="112" t="s">
        <v>9</v>
      </c>
      <c r="R31" s="112" t="s">
        <v>10</v>
      </c>
      <c r="S31" s="112" t="s">
        <v>11</v>
      </c>
      <c r="T31" s="113"/>
      <c r="U31" s="4"/>
    </row>
    <row r="32" spans="2:21" ht="22.5" x14ac:dyDescent="0.55000000000000004">
      <c r="B32" s="137"/>
      <c r="C32" s="139"/>
      <c r="D32" s="140"/>
      <c r="E32" s="141"/>
      <c r="F32" s="139"/>
      <c r="G32" s="140"/>
      <c r="H32" s="140"/>
      <c r="I32" s="140"/>
      <c r="J32" s="141"/>
      <c r="K32" s="137"/>
      <c r="L32" s="137"/>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4"/>
    </row>
    <row r="34" spans="1:21" ht="23" thickBot="1" x14ac:dyDescent="0.6">
      <c r="B34" s="147"/>
      <c r="C34" s="151"/>
      <c r="D34" s="152"/>
      <c r="E34" s="153"/>
      <c r="F34" s="151"/>
      <c r="G34" s="152"/>
      <c r="H34" s="152"/>
      <c r="I34" s="152"/>
      <c r="J34" s="153"/>
      <c r="K34" s="147"/>
      <c r="L34" s="147"/>
      <c r="M34" s="111">
        <f>M26+M30</f>
        <v>1000</v>
      </c>
      <c r="N34" s="111">
        <f t="shared" si="0"/>
        <v>1000</v>
      </c>
      <c r="O34" s="111">
        <f t="shared" si="0"/>
        <v>1000</v>
      </c>
      <c r="P34" s="111">
        <f t="shared" si="0"/>
        <v>1000</v>
      </c>
      <c r="Q34" s="111">
        <f t="shared" si="0"/>
        <v>1000</v>
      </c>
      <c r="R34" s="111">
        <f t="shared" si="0"/>
        <v>1000</v>
      </c>
      <c r="S34" s="111">
        <f>SUM(M34:R34)</f>
        <v>6000</v>
      </c>
      <c r="T34" s="111">
        <f>S32+S34</f>
        <v>12000</v>
      </c>
      <c r="U34" s="4"/>
    </row>
    <row r="35" spans="1:21" ht="22.5" x14ac:dyDescent="0.55000000000000004">
      <c r="B35" s="146" t="s">
        <v>136</v>
      </c>
      <c r="C35" s="148" t="s">
        <v>138</v>
      </c>
      <c r="D35" s="149"/>
      <c r="E35" s="150"/>
      <c r="F35" s="154" t="s">
        <v>139</v>
      </c>
      <c r="G35" s="149"/>
      <c r="H35" s="149"/>
      <c r="I35" s="149"/>
      <c r="J35" s="150"/>
      <c r="K35" s="146" t="s">
        <v>21</v>
      </c>
      <c r="L35" s="146" t="s">
        <v>22</v>
      </c>
      <c r="M35" s="112" t="s">
        <v>5</v>
      </c>
      <c r="N35" s="112" t="s">
        <v>6</v>
      </c>
      <c r="O35" s="112" t="s">
        <v>7</v>
      </c>
      <c r="P35" s="112" t="s">
        <v>8</v>
      </c>
      <c r="Q35" s="112" t="s">
        <v>9</v>
      </c>
      <c r="R35" s="112" t="s">
        <v>10</v>
      </c>
      <c r="S35" s="112" t="s">
        <v>11</v>
      </c>
      <c r="T35" s="113"/>
      <c r="U35" s="4"/>
    </row>
    <row r="36" spans="1:21" ht="22.5" x14ac:dyDescent="0.55000000000000004">
      <c r="B36" s="137"/>
      <c r="C36" s="139"/>
      <c r="D36" s="140"/>
      <c r="E36" s="141"/>
      <c r="F36" s="139"/>
      <c r="G36" s="140"/>
      <c r="H36" s="140"/>
      <c r="I36" s="140"/>
      <c r="J36" s="141"/>
      <c r="K36" s="137"/>
      <c r="L36" s="137"/>
      <c r="M36" s="2">
        <v>-50</v>
      </c>
      <c r="N36" s="2">
        <v>-50</v>
      </c>
      <c r="O36" s="2">
        <v>-50</v>
      </c>
      <c r="P36" s="2">
        <v>-50</v>
      </c>
      <c r="Q36" s="2">
        <v>-50</v>
      </c>
      <c r="R36" s="2">
        <v>-50</v>
      </c>
      <c r="S36" s="2">
        <f>SUM(M36:R36)</f>
        <v>-300</v>
      </c>
      <c r="T36" s="33"/>
      <c r="U36" s="4"/>
    </row>
    <row r="37" spans="1: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1:21" ht="23" thickBot="1" x14ac:dyDescent="0.6">
      <c r="B38" s="147"/>
      <c r="C38" s="151"/>
      <c r="D38" s="152"/>
      <c r="E38" s="153"/>
      <c r="F38" s="151"/>
      <c r="G38" s="152"/>
      <c r="H38" s="152"/>
      <c r="I38" s="152"/>
      <c r="J38" s="153"/>
      <c r="K38" s="147"/>
      <c r="L38" s="147"/>
      <c r="M38" s="111">
        <v>-50</v>
      </c>
      <c r="N38" s="111">
        <v>-50</v>
      </c>
      <c r="O38" s="111">
        <v>-50</v>
      </c>
      <c r="P38" s="111">
        <v>-50</v>
      </c>
      <c r="Q38" s="111">
        <v>-50</v>
      </c>
      <c r="R38" s="111">
        <v>-50</v>
      </c>
      <c r="S38" s="111">
        <f>SUM(M38:R38)</f>
        <v>-300</v>
      </c>
      <c r="T38" s="111">
        <f>S36+S38</f>
        <v>-600</v>
      </c>
      <c r="U38" s="4"/>
    </row>
    <row r="39" spans="1:21" ht="22.5" x14ac:dyDescent="0.55000000000000004">
      <c r="B39" s="146" t="s">
        <v>46</v>
      </c>
      <c r="C39" s="148" t="s">
        <v>140</v>
      </c>
      <c r="D39" s="149"/>
      <c r="E39" s="150"/>
      <c r="F39" s="154" t="s">
        <v>76</v>
      </c>
      <c r="G39" s="149"/>
      <c r="H39" s="149"/>
      <c r="I39" s="149"/>
      <c r="J39" s="150"/>
      <c r="K39" s="146" t="s">
        <v>21</v>
      </c>
      <c r="L39" s="146" t="s">
        <v>22</v>
      </c>
      <c r="M39" s="112" t="s">
        <v>5</v>
      </c>
      <c r="N39" s="112" t="s">
        <v>6</v>
      </c>
      <c r="O39" s="112" t="s">
        <v>7</v>
      </c>
      <c r="P39" s="112" t="s">
        <v>8</v>
      </c>
      <c r="Q39" s="112" t="s">
        <v>9</v>
      </c>
      <c r="R39" s="112" t="s">
        <v>10</v>
      </c>
      <c r="S39" s="112" t="s">
        <v>11</v>
      </c>
      <c r="T39" s="113"/>
      <c r="U39" s="4"/>
    </row>
    <row r="40" spans="1:21" ht="22.5" x14ac:dyDescent="0.55000000000000004">
      <c r="B40" s="137"/>
      <c r="C40" s="139"/>
      <c r="D40" s="140"/>
      <c r="E40" s="141"/>
      <c r="F40" s="139"/>
      <c r="G40" s="140"/>
      <c r="H40" s="140"/>
      <c r="I40" s="140"/>
      <c r="J40" s="141"/>
      <c r="K40" s="137"/>
      <c r="L40" s="137"/>
      <c r="M40" s="2">
        <v>250</v>
      </c>
      <c r="N40" s="2">
        <v>250</v>
      </c>
      <c r="O40" s="2">
        <v>250</v>
      </c>
      <c r="P40" s="2">
        <v>250</v>
      </c>
      <c r="Q40" s="2">
        <v>250</v>
      </c>
      <c r="R40" s="2">
        <v>250</v>
      </c>
      <c r="S40" s="2">
        <f>SUM(M40:R40)</f>
        <v>1500</v>
      </c>
      <c r="T40" s="33"/>
      <c r="U40" s="4"/>
    </row>
    <row r="41" spans="1: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1:21" ht="23" thickBot="1" x14ac:dyDescent="0.6">
      <c r="B42" s="147"/>
      <c r="C42" s="151"/>
      <c r="D42" s="152"/>
      <c r="E42" s="153"/>
      <c r="F42" s="151"/>
      <c r="G42" s="152"/>
      <c r="H42" s="152"/>
      <c r="I42" s="152"/>
      <c r="J42" s="153"/>
      <c r="K42" s="147"/>
      <c r="L42" s="147"/>
      <c r="M42" s="111">
        <v>250</v>
      </c>
      <c r="N42" s="111">
        <v>250</v>
      </c>
      <c r="O42" s="111">
        <v>250</v>
      </c>
      <c r="P42" s="111">
        <v>250</v>
      </c>
      <c r="Q42" s="111">
        <v>250</v>
      </c>
      <c r="R42" s="111">
        <v>250</v>
      </c>
      <c r="S42" s="111">
        <f>SUM(M42:R42)</f>
        <v>1500</v>
      </c>
      <c r="T42" s="111">
        <f>S40+S42</f>
        <v>3000</v>
      </c>
      <c r="U42" s="4"/>
    </row>
    <row r="43" spans="1:21" ht="22.5" x14ac:dyDescent="0.55000000000000004">
      <c r="B43" s="137" t="s">
        <v>47</v>
      </c>
      <c r="C43" s="139" t="s">
        <v>122</v>
      </c>
      <c r="D43" s="140"/>
      <c r="E43" s="141"/>
      <c r="F43" s="145" t="s">
        <v>141</v>
      </c>
      <c r="G43" s="140"/>
      <c r="H43" s="140"/>
      <c r="I43" s="140"/>
      <c r="J43" s="141"/>
      <c r="K43" s="137" t="s">
        <v>21</v>
      </c>
      <c r="L43" s="137" t="s">
        <v>22</v>
      </c>
      <c r="M43" s="100" t="s">
        <v>5</v>
      </c>
      <c r="N43" s="100" t="s">
        <v>6</v>
      </c>
      <c r="O43" s="100" t="s">
        <v>7</v>
      </c>
      <c r="P43" s="100" t="s">
        <v>8</v>
      </c>
      <c r="Q43" s="100" t="s">
        <v>9</v>
      </c>
      <c r="R43" s="100" t="s">
        <v>10</v>
      </c>
      <c r="S43" s="100" t="s">
        <v>11</v>
      </c>
      <c r="T43" s="33"/>
      <c r="U43" s="4"/>
    </row>
    <row r="44" spans="1:21" ht="22.5" x14ac:dyDescent="0.55000000000000004">
      <c r="B44" s="137"/>
      <c r="C44" s="139"/>
      <c r="D44" s="140"/>
      <c r="E44" s="141"/>
      <c r="F44" s="139"/>
      <c r="G44" s="140"/>
      <c r="H44" s="140"/>
      <c r="I44" s="140"/>
      <c r="J44" s="141"/>
      <c r="K44" s="137"/>
      <c r="L44" s="137"/>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1:21" ht="22.5" x14ac:dyDescent="0.55000000000000004">
      <c r="B46" s="138"/>
      <c r="C46" s="142"/>
      <c r="D46" s="143"/>
      <c r="E46" s="144"/>
      <c r="F46" s="142"/>
      <c r="G46" s="143"/>
      <c r="H46" s="143"/>
      <c r="I46" s="143"/>
      <c r="J46" s="144"/>
      <c r="K46" s="138"/>
      <c r="L46" s="138"/>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31:B34"/>
    <mergeCell ref="C31:E34"/>
    <mergeCell ref="F31:J34"/>
    <mergeCell ref="K31:K34"/>
    <mergeCell ref="L31:L34"/>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
        <v>155</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9" t="s">
        <v>61</v>
      </c>
      <c r="E15" s="190"/>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1"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1" ht="19.75" customHeight="1" thickBot="1" x14ac:dyDescent="0.6">
      <c r="B20" s="191" t="s">
        <v>66</v>
      </c>
      <c r="C20" s="192"/>
      <c r="D20" s="191" t="s">
        <v>67</v>
      </c>
      <c r="E20" s="193"/>
      <c r="F20" s="193"/>
      <c r="G20" s="192"/>
      <c r="H20" s="181" t="s">
        <v>68</v>
      </c>
      <c r="I20" s="194"/>
      <c r="J20" s="194"/>
      <c r="K20" s="182"/>
      <c r="L20" s="189" t="s">
        <v>69</v>
      </c>
      <c r="M20" s="190"/>
      <c r="N20" s="181" t="s">
        <v>70</v>
      </c>
      <c r="O20" s="182"/>
      <c r="P20" s="181" t="s">
        <v>71</v>
      </c>
      <c r="Q20" s="182"/>
      <c r="R20" s="181" t="s">
        <v>72</v>
      </c>
      <c r="S20" s="18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3" t="s">
        <v>143</v>
      </c>
      <c r="C22" s="184"/>
      <c r="D22" s="184"/>
      <c r="E22" s="184"/>
      <c r="F22" s="184"/>
      <c r="G22" s="184"/>
      <c r="H22" s="184"/>
      <c r="I22" s="184"/>
      <c r="J22" s="184"/>
      <c r="K22" s="184"/>
      <c r="L22" s="184"/>
      <c r="M22" s="184"/>
      <c r="N22" s="184"/>
      <c r="O22" s="184"/>
      <c r="P22" s="184"/>
      <c r="Q22" s="184"/>
      <c r="R22" s="184"/>
      <c r="S22" s="184"/>
      <c r="T22" s="185"/>
    </row>
    <row r="23" spans="2:21"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1" ht="22.5" x14ac:dyDescent="0.55000000000000004">
      <c r="B24" s="137" t="s">
        <v>144</v>
      </c>
      <c r="C24" s="139" t="s">
        <v>25</v>
      </c>
      <c r="D24" s="140"/>
      <c r="E24" s="141"/>
      <c r="F24" s="145" t="s">
        <v>162</v>
      </c>
      <c r="G24" s="140"/>
      <c r="H24" s="140"/>
      <c r="I24" s="140"/>
      <c r="J24" s="141"/>
      <c r="K24" s="137" t="s">
        <v>21</v>
      </c>
      <c r="L24" s="137"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c r="U25" s="3"/>
    </row>
    <row r="26" spans="2:21" ht="23" thickBot="1" x14ac:dyDescent="0.6">
      <c r="B26" s="147"/>
      <c r="C26" s="151"/>
      <c r="D26" s="152"/>
      <c r="E26" s="153"/>
      <c r="F26" s="151"/>
      <c r="G26" s="152"/>
      <c r="H26" s="152"/>
      <c r="I26" s="152"/>
      <c r="J26" s="153"/>
      <c r="K26" s="147"/>
      <c r="L26" s="147"/>
      <c r="M26" s="114">
        <f>A①_営業部_入力!M34</f>
        <v>16720</v>
      </c>
      <c r="N26" s="114">
        <f>A①_営業部_入力!N34</f>
        <v>18335</v>
      </c>
      <c r="O26" s="114">
        <f>A①_営業部_入力!O34</f>
        <v>20140</v>
      </c>
      <c r="P26" s="114">
        <f>A①_営業部_入力!P34</f>
        <v>22135</v>
      </c>
      <c r="Q26" s="114">
        <f>A①_営業部_入力!Q34</f>
        <v>24320</v>
      </c>
      <c r="R26" s="114">
        <f>A①_営業部_入力!R34</f>
        <v>26695</v>
      </c>
      <c r="S26" s="111">
        <f>SUM(M26:R26)</f>
        <v>128345</v>
      </c>
      <c r="T26" s="111">
        <f>S24+S26</f>
        <v>201495</v>
      </c>
      <c r="U26" s="4"/>
    </row>
    <row r="27" spans="2:21" ht="22.5" x14ac:dyDescent="0.55000000000000004">
      <c r="B27" s="146" t="s">
        <v>145</v>
      </c>
      <c r="C27" s="148" t="s">
        <v>79</v>
      </c>
      <c r="D27" s="149"/>
      <c r="E27" s="150"/>
      <c r="F27" s="154" t="s">
        <v>163</v>
      </c>
      <c r="G27" s="149"/>
      <c r="H27" s="149"/>
      <c r="I27" s="149"/>
      <c r="J27" s="150"/>
      <c r="K27" s="146" t="s">
        <v>21</v>
      </c>
      <c r="L27" s="146" t="s">
        <v>22</v>
      </c>
      <c r="M27" s="112" t="s">
        <v>5</v>
      </c>
      <c r="N27" s="112" t="s">
        <v>6</v>
      </c>
      <c r="O27" s="112" t="s">
        <v>7</v>
      </c>
      <c r="P27" s="112" t="s">
        <v>8</v>
      </c>
      <c r="Q27" s="112" t="s">
        <v>9</v>
      </c>
      <c r="R27" s="112" t="s">
        <v>10</v>
      </c>
      <c r="S27" s="112" t="s">
        <v>11</v>
      </c>
      <c r="T27" s="113"/>
      <c r="U27" s="4"/>
    </row>
    <row r="28" spans="2:21" ht="22.5" x14ac:dyDescent="0.55000000000000004">
      <c r="B28" s="137"/>
      <c r="C28" s="139"/>
      <c r="D28" s="140"/>
      <c r="E28" s="141"/>
      <c r="F28" s="139"/>
      <c r="G28" s="140"/>
      <c r="H28" s="140"/>
      <c r="I28" s="140"/>
      <c r="J28" s="141"/>
      <c r="K28" s="137"/>
      <c r="L28" s="137"/>
      <c r="M28" s="40">
        <f>A①_営業部_入力!M40</f>
        <v>5700</v>
      </c>
      <c r="N28" s="40">
        <f>A①_営業部_入力!N40</f>
        <v>6270</v>
      </c>
      <c r="O28" s="40">
        <f>A①_営業部_入力!O40</f>
        <v>6897</v>
      </c>
      <c r="P28" s="40">
        <f>A①_営業部_入力!P40</f>
        <v>7581</v>
      </c>
      <c r="Q28" s="40">
        <f>A①_営業部_入力!Q40</f>
        <v>8322</v>
      </c>
      <c r="R28" s="40">
        <f>A①_営業部_入力!R40</f>
        <v>9120</v>
      </c>
      <c r="S28" s="2">
        <f>SUM(M28:R28)</f>
        <v>43890</v>
      </c>
      <c r="T28" s="33"/>
      <c r="U28" s="4"/>
    </row>
    <row r="29" spans="2:21" ht="22.5" x14ac:dyDescent="0.55000000000000004">
      <c r="B29" s="137"/>
      <c r="C29" s="139"/>
      <c r="D29" s="140"/>
      <c r="E29" s="141"/>
      <c r="F29" s="139"/>
      <c r="G29" s="140"/>
      <c r="H29" s="140"/>
      <c r="I29" s="140"/>
      <c r="J29" s="141"/>
      <c r="K29" s="137"/>
      <c r="L29" s="137"/>
      <c r="M29" s="46" t="s">
        <v>13</v>
      </c>
      <c r="N29" s="46" t="s">
        <v>14</v>
      </c>
      <c r="O29" s="46" t="s">
        <v>15</v>
      </c>
      <c r="P29" s="46" t="s">
        <v>16</v>
      </c>
      <c r="Q29" s="46" t="s">
        <v>17</v>
      </c>
      <c r="R29" s="46" t="s">
        <v>18</v>
      </c>
      <c r="S29" s="46" t="s">
        <v>19</v>
      </c>
      <c r="T29" s="46" t="s">
        <v>20</v>
      </c>
      <c r="U29" s="4"/>
    </row>
    <row r="30" spans="2:21" ht="23" thickBot="1" x14ac:dyDescent="0.6">
      <c r="B30" s="147"/>
      <c r="C30" s="151"/>
      <c r="D30" s="152"/>
      <c r="E30" s="153"/>
      <c r="F30" s="151"/>
      <c r="G30" s="152"/>
      <c r="H30" s="152"/>
      <c r="I30" s="152"/>
      <c r="J30" s="153"/>
      <c r="K30" s="147"/>
      <c r="L30" s="147"/>
      <c r="M30" s="114">
        <f>A①_営業部_入力!M42</f>
        <v>10032</v>
      </c>
      <c r="N30" s="114">
        <f>A①_営業部_入力!N42</f>
        <v>11001</v>
      </c>
      <c r="O30" s="114">
        <f>A①_営業部_入力!O42</f>
        <v>12084</v>
      </c>
      <c r="P30" s="114">
        <f>A①_営業部_入力!P42</f>
        <v>13281</v>
      </c>
      <c r="Q30" s="114">
        <f>A①_営業部_入力!Q42</f>
        <v>14592</v>
      </c>
      <c r="R30" s="114">
        <f>A①_営業部_入力!R42</f>
        <v>16017</v>
      </c>
      <c r="S30" s="111">
        <f>SUM(M30:R30)</f>
        <v>77007</v>
      </c>
      <c r="T30" s="111">
        <f>S28+S30</f>
        <v>120897</v>
      </c>
      <c r="U30" s="4"/>
    </row>
    <row r="31" spans="2:21" ht="21.65" customHeight="1" x14ac:dyDescent="0.55000000000000004">
      <c r="B31" s="146" t="s">
        <v>40</v>
      </c>
      <c r="C31" s="148" t="s">
        <v>81</v>
      </c>
      <c r="D31" s="149"/>
      <c r="E31" s="150"/>
      <c r="F31" s="154" t="s">
        <v>163</v>
      </c>
      <c r="G31" s="149"/>
      <c r="H31" s="149"/>
      <c r="I31" s="149"/>
      <c r="J31" s="150"/>
      <c r="K31" s="146" t="s">
        <v>21</v>
      </c>
      <c r="L31" s="146" t="s">
        <v>22</v>
      </c>
      <c r="M31" s="112" t="s">
        <v>5</v>
      </c>
      <c r="N31" s="112" t="s">
        <v>6</v>
      </c>
      <c r="O31" s="112" t="s">
        <v>7</v>
      </c>
      <c r="P31" s="112" t="s">
        <v>8</v>
      </c>
      <c r="Q31" s="112" t="s">
        <v>9</v>
      </c>
      <c r="R31" s="112" t="s">
        <v>10</v>
      </c>
      <c r="S31" s="112" t="s">
        <v>11</v>
      </c>
      <c r="T31" s="113"/>
      <c r="U31" s="4"/>
    </row>
    <row r="32" spans="2:21" ht="22.5" x14ac:dyDescent="0.55000000000000004">
      <c r="B32" s="137"/>
      <c r="C32" s="139"/>
      <c r="D32" s="140"/>
      <c r="E32" s="141"/>
      <c r="F32" s="139"/>
      <c r="G32" s="140"/>
      <c r="H32" s="140"/>
      <c r="I32" s="140"/>
      <c r="J32" s="141"/>
      <c r="K32" s="137"/>
      <c r="L32" s="137"/>
      <c r="M32" s="40">
        <f>A①_営業部_入力!M48</f>
        <v>950</v>
      </c>
      <c r="N32" s="40">
        <f>A①_営業部_入力!N48</f>
        <v>1045</v>
      </c>
      <c r="O32" s="40">
        <f>A①_営業部_入力!O48</f>
        <v>1150</v>
      </c>
      <c r="P32" s="40">
        <f>A①_営業部_入力!P48</f>
        <v>1264</v>
      </c>
      <c r="Q32" s="40">
        <f>A①_営業部_入力!Q48</f>
        <v>1387</v>
      </c>
      <c r="R32" s="40">
        <f>A①_営業部_入力!R48</f>
        <v>1520</v>
      </c>
      <c r="S32" s="2">
        <f>SUM(M32:R32)</f>
        <v>7316</v>
      </c>
      <c r="T32" s="33"/>
      <c r="U32" s="4"/>
    </row>
    <row r="33" spans="2: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4"/>
    </row>
    <row r="34" spans="2:21" ht="23" thickBot="1" x14ac:dyDescent="0.6">
      <c r="B34" s="147"/>
      <c r="C34" s="151"/>
      <c r="D34" s="152"/>
      <c r="E34" s="153"/>
      <c r="F34" s="151"/>
      <c r="G34" s="152"/>
      <c r="H34" s="152"/>
      <c r="I34" s="152"/>
      <c r="J34" s="153"/>
      <c r="K34" s="147"/>
      <c r="L34" s="147"/>
      <c r="M34" s="114">
        <f>A①_営業部_入力!M50</f>
        <v>1672</v>
      </c>
      <c r="N34" s="114">
        <f>A①_営業部_入力!N50</f>
        <v>1834</v>
      </c>
      <c r="O34" s="114">
        <f>A①_営業部_入力!O50</f>
        <v>2014</v>
      </c>
      <c r="P34" s="114">
        <f>A①_営業部_入力!P50</f>
        <v>2214</v>
      </c>
      <c r="Q34" s="114">
        <f>A①_営業部_入力!Q50</f>
        <v>2432</v>
      </c>
      <c r="R34" s="114">
        <f>A①_営業部_入力!R50</f>
        <v>2670</v>
      </c>
      <c r="S34" s="111">
        <f>SUM(M34:R34)</f>
        <v>12836</v>
      </c>
      <c r="T34" s="111">
        <f>S32+S34</f>
        <v>20152</v>
      </c>
      <c r="U34" s="4"/>
    </row>
    <row r="35" spans="2:21" ht="22.5" x14ac:dyDescent="0.55000000000000004">
      <c r="B35" s="146" t="s">
        <v>45</v>
      </c>
      <c r="C35" s="148" t="s">
        <v>83</v>
      </c>
      <c r="D35" s="149"/>
      <c r="E35" s="150"/>
      <c r="F35" s="154" t="s">
        <v>146</v>
      </c>
      <c r="G35" s="149"/>
      <c r="H35" s="149"/>
      <c r="I35" s="149"/>
      <c r="J35" s="150"/>
      <c r="K35" s="146" t="s">
        <v>21</v>
      </c>
      <c r="L35" s="146" t="s">
        <v>22</v>
      </c>
      <c r="M35" s="112" t="s">
        <v>5</v>
      </c>
      <c r="N35" s="112" t="s">
        <v>6</v>
      </c>
      <c r="O35" s="112" t="s">
        <v>7</v>
      </c>
      <c r="P35" s="112" t="s">
        <v>8</v>
      </c>
      <c r="Q35" s="112" t="s">
        <v>9</v>
      </c>
      <c r="R35" s="112" t="s">
        <v>10</v>
      </c>
      <c r="S35" s="112" t="s">
        <v>11</v>
      </c>
      <c r="T35" s="113"/>
      <c r="U35" s="4"/>
    </row>
    <row r="36" spans="2:21" ht="22.5" x14ac:dyDescent="0.55000000000000004">
      <c r="B36" s="137"/>
      <c r="C36" s="139"/>
      <c r="D36" s="140"/>
      <c r="E36" s="141"/>
      <c r="F36" s="139"/>
      <c r="G36" s="140"/>
      <c r="H36" s="140"/>
      <c r="I36" s="140"/>
      <c r="J36" s="141"/>
      <c r="K36" s="137"/>
      <c r="L36" s="137"/>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2:21" ht="23" thickBot="1" x14ac:dyDescent="0.6">
      <c r="B38" s="147"/>
      <c r="C38" s="151"/>
      <c r="D38" s="152"/>
      <c r="E38" s="153"/>
      <c r="F38" s="151"/>
      <c r="G38" s="152"/>
      <c r="H38" s="152"/>
      <c r="I38" s="152"/>
      <c r="J38" s="153"/>
      <c r="K38" s="147"/>
      <c r="L38" s="147"/>
      <c r="M38" s="111">
        <f t="shared" ref="M38:R38" si="1">M30+M34</f>
        <v>11704</v>
      </c>
      <c r="N38" s="111">
        <f t="shared" si="1"/>
        <v>12835</v>
      </c>
      <c r="O38" s="111">
        <f t="shared" si="1"/>
        <v>14098</v>
      </c>
      <c r="P38" s="111">
        <f t="shared" si="1"/>
        <v>15495</v>
      </c>
      <c r="Q38" s="111">
        <f t="shared" si="1"/>
        <v>17024</v>
      </c>
      <c r="R38" s="111">
        <f t="shared" si="1"/>
        <v>18687</v>
      </c>
      <c r="S38" s="111">
        <f>SUM(M38:R38)</f>
        <v>89843</v>
      </c>
      <c r="T38" s="111">
        <f>S36+S38</f>
        <v>141049</v>
      </c>
      <c r="U38" s="4"/>
    </row>
    <row r="39" spans="2:21" ht="22.5" x14ac:dyDescent="0.55000000000000004">
      <c r="B39" s="146" t="s">
        <v>46</v>
      </c>
      <c r="C39" s="148" t="s">
        <v>86</v>
      </c>
      <c r="D39" s="149"/>
      <c r="E39" s="150"/>
      <c r="F39" s="154" t="s">
        <v>147</v>
      </c>
      <c r="G39" s="149"/>
      <c r="H39" s="149"/>
      <c r="I39" s="149"/>
      <c r="J39" s="150"/>
      <c r="K39" s="146" t="s">
        <v>21</v>
      </c>
      <c r="L39" s="146" t="s">
        <v>22</v>
      </c>
      <c r="M39" s="112" t="s">
        <v>5</v>
      </c>
      <c r="N39" s="112" t="s">
        <v>6</v>
      </c>
      <c r="O39" s="112" t="s">
        <v>7</v>
      </c>
      <c r="P39" s="112" t="s">
        <v>8</v>
      </c>
      <c r="Q39" s="112" t="s">
        <v>9</v>
      </c>
      <c r="R39" s="112" t="s">
        <v>10</v>
      </c>
      <c r="S39" s="112" t="s">
        <v>11</v>
      </c>
      <c r="T39" s="113"/>
      <c r="U39" s="4"/>
    </row>
    <row r="40" spans="2:21" ht="22.5" x14ac:dyDescent="0.55000000000000004">
      <c r="B40" s="137"/>
      <c r="C40" s="139"/>
      <c r="D40" s="140"/>
      <c r="E40" s="141"/>
      <c r="F40" s="139"/>
      <c r="G40" s="140"/>
      <c r="H40" s="140"/>
      <c r="I40" s="140"/>
      <c r="J40" s="141"/>
      <c r="K40" s="137"/>
      <c r="L40" s="137"/>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2:21" ht="23" thickBot="1" x14ac:dyDescent="0.6">
      <c r="B42" s="147"/>
      <c r="C42" s="151"/>
      <c r="D42" s="152"/>
      <c r="E42" s="153"/>
      <c r="F42" s="151"/>
      <c r="G42" s="152"/>
      <c r="H42" s="152"/>
      <c r="I42" s="152"/>
      <c r="J42" s="153"/>
      <c r="K42" s="147"/>
      <c r="L42" s="147"/>
      <c r="M42" s="111">
        <f t="shared" ref="M42:R42" si="3">M26-M38</f>
        <v>5016</v>
      </c>
      <c r="N42" s="111">
        <f t="shared" si="3"/>
        <v>5500</v>
      </c>
      <c r="O42" s="111">
        <f t="shared" si="3"/>
        <v>6042</v>
      </c>
      <c r="P42" s="111">
        <f t="shared" si="3"/>
        <v>6640</v>
      </c>
      <c r="Q42" s="111">
        <f t="shared" si="3"/>
        <v>7296</v>
      </c>
      <c r="R42" s="111">
        <f t="shared" si="3"/>
        <v>8008</v>
      </c>
      <c r="S42" s="111">
        <f>SUM(M42:R42)</f>
        <v>38502</v>
      </c>
      <c r="T42" s="111">
        <f>S40+S42</f>
        <v>60446</v>
      </c>
      <c r="U42" s="4"/>
    </row>
    <row r="43" spans="2:21" ht="21.65" customHeight="1" x14ac:dyDescent="0.55000000000000004">
      <c r="B43" s="146" t="s">
        <v>47</v>
      </c>
      <c r="C43" s="148" t="s">
        <v>88</v>
      </c>
      <c r="D43" s="149"/>
      <c r="E43" s="150"/>
      <c r="F43" s="154" t="s">
        <v>148</v>
      </c>
      <c r="G43" s="149"/>
      <c r="H43" s="149"/>
      <c r="I43" s="149"/>
      <c r="J43" s="150"/>
      <c r="K43" s="146"/>
      <c r="L43" s="146" t="s">
        <v>77</v>
      </c>
      <c r="M43" s="112" t="s">
        <v>5</v>
      </c>
      <c r="N43" s="112" t="s">
        <v>6</v>
      </c>
      <c r="O43" s="112" t="s">
        <v>7</v>
      </c>
      <c r="P43" s="112" t="s">
        <v>8</v>
      </c>
      <c r="Q43" s="112" t="s">
        <v>9</v>
      </c>
      <c r="R43" s="112" t="s">
        <v>10</v>
      </c>
      <c r="S43" s="112" t="s">
        <v>11</v>
      </c>
      <c r="T43" s="113"/>
      <c r="U43" s="4"/>
    </row>
    <row r="44" spans="2:21" ht="22.5" x14ac:dyDescent="0.55000000000000004">
      <c r="B44" s="137"/>
      <c r="C44" s="139"/>
      <c r="D44" s="140"/>
      <c r="E44" s="141"/>
      <c r="F44" s="139"/>
      <c r="G44" s="140"/>
      <c r="H44" s="140"/>
      <c r="I44" s="140"/>
      <c r="J44" s="141"/>
      <c r="K44" s="137"/>
      <c r="L44" s="137"/>
      <c r="M44" s="50">
        <f t="shared" ref="M44:S44" si="4">ROUND(M40/M24*100,0)</f>
        <v>30</v>
      </c>
      <c r="N44" s="50">
        <f t="shared" si="4"/>
        <v>30</v>
      </c>
      <c r="O44" s="50">
        <f t="shared" si="4"/>
        <v>30</v>
      </c>
      <c r="P44" s="50">
        <f t="shared" si="4"/>
        <v>30</v>
      </c>
      <c r="Q44" s="50">
        <f t="shared" si="4"/>
        <v>30</v>
      </c>
      <c r="R44" s="50">
        <f t="shared" si="4"/>
        <v>30</v>
      </c>
      <c r="S44" s="50">
        <f t="shared" si="4"/>
        <v>30</v>
      </c>
      <c r="T44" s="33"/>
      <c r="U44" s="4"/>
    </row>
    <row r="45" spans="2: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2:21" ht="23" thickBot="1" x14ac:dyDescent="0.6">
      <c r="B46" s="147"/>
      <c r="C46" s="151"/>
      <c r="D46" s="152"/>
      <c r="E46" s="153"/>
      <c r="F46" s="151"/>
      <c r="G46" s="152"/>
      <c r="H46" s="152"/>
      <c r="I46" s="152"/>
      <c r="J46" s="153"/>
      <c r="K46" s="147"/>
      <c r="L46" s="147"/>
      <c r="M46" s="115">
        <f t="shared" ref="M46:T46" si="5">ROUND(M42/M26*100,0)</f>
        <v>30</v>
      </c>
      <c r="N46" s="115">
        <f t="shared" si="5"/>
        <v>30</v>
      </c>
      <c r="O46" s="115">
        <f t="shared" si="5"/>
        <v>30</v>
      </c>
      <c r="P46" s="115">
        <f t="shared" si="5"/>
        <v>30</v>
      </c>
      <c r="Q46" s="115">
        <f t="shared" si="5"/>
        <v>30</v>
      </c>
      <c r="R46" s="115">
        <f t="shared" si="5"/>
        <v>30</v>
      </c>
      <c r="S46" s="115">
        <f t="shared" si="5"/>
        <v>30</v>
      </c>
      <c r="T46" s="115">
        <f t="shared" si="5"/>
        <v>30</v>
      </c>
      <c r="U46" s="4"/>
    </row>
    <row r="47" spans="2:21" ht="21.65" customHeight="1" x14ac:dyDescent="0.55000000000000004">
      <c r="B47" s="146" t="s">
        <v>149</v>
      </c>
      <c r="C47" s="148" t="s">
        <v>75</v>
      </c>
      <c r="D47" s="149"/>
      <c r="E47" s="150"/>
      <c r="F47" s="154" t="s">
        <v>163</v>
      </c>
      <c r="G47" s="149"/>
      <c r="H47" s="149"/>
      <c r="I47" s="149"/>
      <c r="J47" s="150"/>
      <c r="K47" s="146" t="s">
        <v>21</v>
      </c>
      <c r="L47" s="146" t="s">
        <v>22</v>
      </c>
      <c r="M47" s="112" t="s">
        <v>5</v>
      </c>
      <c r="N47" s="112" t="s">
        <v>6</v>
      </c>
      <c r="O47" s="112" t="s">
        <v>7</v>
      </c>
      <c r="P47" s="112" t="s">
        <v>8</v>
      </c>
      <c r="Q47" s="112" t="s">
        <v>9</v>
      </c>
      <c r="R47" s="112" t="s">
        <v>10</v>
      </c>
      <c r="S47" s="112" t="s">
        <v>11</v>
      </c>
      <c r="T47" s="113"/>
      <c r="U47" s="4"/>
    </row>
    <row r="48" spans="2:21" ht="22.5" x14ac:dyDescent="0.55000000000000004">
      <c r="B48" s="137"/>
      <c r="C48" s="139"/>
      <c r="D48" s="140"/>
      <c r="E48" s="141"/>
      <c r="F48" s="139"/>
      <c r="G48" s="140"/>
      <c r="H48" s="140"/>
      <c r="I48" s="140"/>
      <c r="J48" s="141"/>
      <c r="K48" s="137"/>
      <c r="L48" s="137"/>
      <c r="M48" s="40">
        <f>A①_営業部_入力!M64</f>
        <v>1500</v>
      </c>
      <c r="N48" s="40">
        <f>A①_営業部_入力!N64</f>
        <v>1500</v>
      </c>
      <c r="O48" s="40">
        <f>A①_営業部_入力!O64</f>
        <v>1500</v>
      </c>
      <c r="P48" s="40">
        <f>A①_営業部_入力!P64</f>
        <v>1500</v>
      </c>
      <c r="Q48" s="40">
        <f>A①_営業部_入力!Q64</f>
        <v>1500</v>
      </c>
      <c r="R48" s="40">
        <f>A①_営業部_入力!R64</f>
        <v>1500</v>
      </c>
      <c r="S48" s="2">
        <f>SUM(M48:R48)</f>
        <v>9000</v>
      </c>
      <c r="T48" s="33"/>
      <c r="U48" s="4"/>
    </row>
    <row r="49" spans="2:21" ht="22.5" x14ac:dyDescent="0.55000000000000004">
      <c r="B49" s="137"/>
      <c r="C49" s="139"/>
      <c r="D49" s="140"/>
      <c r="E49" s="141"/>
      <c r="F49" s="139"/>
      <c r="G49" s="140"/>
      <c r="H49" s="140"/>
      <c r="I49" s="140"/>
      <c r="J49" s="141"/>
      <c r="K49" s="137"/>
      <c r="L49" s="137"/>
      <c r="M49" s="46" t="s">
        <v>13</v>
      </c>
      <c r="N49" s="46" t="s">
        <v>14</v>
      </c>
      <c r="O49" s="46" t="s">
        <v>15</v>
      </c>
      <c r="P49" s="46" t="s">
        <v>16</v>
      </c>
      <c r="Q49" s="46" t="s">
        <v>17</v>
      </c>
      <c r="R49" s="46" t="s">
        <v>18</v>
      </c>
      <c r="S49" s="46" t="s">
        <v>19</v>
      </c>
      <c r="T49" s="46" t="s">
        <v>20</v>
      </c>
      <c r="U49" s="4"/>
    </row>
    <row r="50" spans="2:21" ht="23" thickBot="1" x14ac:dyDescent="0.6">
      <c r="B50" s="147"/>
      <c r="C50" s="151"/>
      <c r="D50" s="152"/>
      <c r="E50" s="153"/>
      <c r="F50" s="151"/>
      <c r="G50" s="152"/>
      <c r="H50" s="152"/>
      <c r="I50" s="152"/>
      <c r="J50" s="153"/>
      <c r="K50" s="147"/>
      <c r="L50" s="147"/>
      <c r="M50" s="114">
        <f>A①_営業部_入力!M66</f>
        <v>1500</v>
      </c>
      <c r="N50" s="114">
        <f>A①_営業部_入力!N66</f>
        <v>1500</v>
      </c>
      <c r="O50" s="114">
        <f>A①_営業部_入力!O66</f>
        <v>1500</v>
      </c>
      <c r="P50" s="114">
        <f>A①_営業部_入力!P66</f>
        <v>1500</v>
      </c>
      <c r="Q50" s="114">
        <f>A①_営業部_入力!Q66</f>
        <v>1500</v>
      </c>
      <c r="R50" s="114">
        <f>A①_営業部_入力!R66</f>
        <v>1500</v>
      </c>
      <c r="S50" s="111">
        <f>SUM(M50:R50)</f>
        <v>9000</v>
      </c>
      <c r="T50" s="111">
        <f>S48+S50</f>
        <v>18000</v>
      </c>
      <c r="U50" s="4"/>
    </row>
    <row r="51" spans="2:21" ht="21.65" customHeight="1" x14ac:dyDescent="0.55000000000000004">
      <c r="B51" s="146" t="s">
        <v>150</v>
      </c>
      <c r="C51" s="148" t="s">
        <v>93</v>
      </c>
      <c r="D51" s="149"/>
      <c r="E51" s="150"/>
      <c r="F51" s="154" t="s">
        <v>163</v>
      </c>
      <c r="G51" s="149"/>
      <c r="H51" s="149"/>
      <c r="I51" s="149"/>
      <c r="J51" s="150"/>
      <c r="K51" s="146" t="s">
        <v>21</v>
      </c>
      <c r="L51" s="146" t="s">
        <v>22</v>
      </c>
      <c r="M51" s="112" t="s">
        <v>5</v>
      </c>
      <c r="N51" s="112" t="s">
        <v>6</v>
      </c>
      <c r="O51" s="112" t="s">
        <v>7</v>
      </c>
      <c r="P51" s="112" t="s">
        <v>8</v>
      </c>
      <c r="Q51" s="112" t="s">
        <v>9</v>
      </c>
      <c r="R51" s="112" t="s">
        <v>10</v>
      </c>
      <c r="S51" s="112" t="s">
        <v>11</v>
      </c>
      <c r="T51" s="113"/>
      <c r="U51" s="4"/>
    </row>
    <row r="52" spans="2:21" ht="22.5" x14ac:dyDescent="0.55000000000000004">
      <c r="B52" s="137"/>
      <c r="C52" s="139"/>
      <c r="D52" s="140"/>
      <c r="E52" s="141"/>
      <c r="F52" s="139"/>
      <c r="G52" s="140"/>
      <c r="H52" s="140"/>
      <c r="I52" s="140"/>
      <c r="J52" s="141"/>
      <c r="K52" s="137"/>
      <c r="L52" s="137"/>
      <c r="M52" s="40">
        <f>A①_営業部_入力!M68</f>
        <v>300</v>
      </c>
      <c r="N52" s="40">
        <f>A①_営業部_入力!N68</f>
        <v>300</v>
      </c>
      <c r="O52" s="40">
        <f>A①_営業部_入力!O68</f>
        <v>300</v>
      </c>
      <c r="P52" s="40">
        <f>A①_営業部_入力!P68</f>
        <v>300</v>
      </c>
      <c r="Q52" s="40">
        <f>A①_営業部_入力!Q68</f>
        <v>300</v>
      </c>
      <c r="R52" s="40">
        <f>A①_営業部_入力!R68</f>
        <v>300</v>
      </c>
      <c r="S52" s="2">
        <f>SUM(M52:R52)</f>
        <v>1800</v>
      </c>
      <c r="T52" s="33"/>
      <c r="U52" s="4"/>
    </row>
    <row r="53" spans="2:21" ht="22.5" x14ac:dyDescent="0.55000000000000004">
      <c r="B53" s="137"/>
      <c r="C53" s="139"/>
      <c r="D53" s="140"/>
      <c r="E53" s="141"/>
      <c r="F53" s="139"/>
      <c r="G53" s="140"/>
      <c r="H53" s="140"/>
      <c r="I53" s="140"/>
      <c r="J53" s="141"/>
      <c r="K53" s="137"/>
      <c r="L53" s="137"/>
      <c r="M53" s="46" t="s">
        <v>13</v>
      </c>
      <c r="N53" s="46" t="s">
        <v>14</v>
      </c>
      <c r="O53" s="46" t="s">
        <v>15</v>
      </c>
      <c r="P53" s="46" t="s">
        <v>16</v>
      </c>
      <c r="Q53" s="46" t="s">
        <v>17</v>
      </c>
      <c r="R53" s="46" t="s">
        <v>18</v>
      </c>
      <c r="S53" s="46" t="s">
        <v>19</v>
      </c>
      <c r="T53" s="46" t="s">
        <v>20</v>
      </c>
      <c r="U53" s="4"/>
    </row>
    <row r="54" spans="2:21" ht="23" thickBot="1" x14ac:dyDescent="0.6">
      <c r="B54" s="147"/>
      <c r="C54" s="151"/>
      <c r="D54" s="152"/>
      <c r="E54" s="153"/>
      <c r="F54" s="151"/>
      <c r="G54" s="152"/>
      <c r="H54" s="152"/>
      <c r="I54" s="152"/>
      <c r="J54" s="153"/>
      <c r="K54" s="147"/>
      <c r="L54" s="147"/>
      <c r="M54" s="114">
        <f>A①_営業部_入力!M70</f>
        <v>300</v>
      </c>
      <c r="N54" s="114">
        <f>A①_営業部_入力!N70</f>
        <v>300</v>
      </c>
      <c r="O54" s="114">
        <f>A①_営業部_入力!O70</f>
        <v>300</v>
      </c>
      <c r="P54" s="114">
        <f>A①_営業部_入力!P70</f>
        <v>300</v>
      </c>
      <c r="Q54" s="114">
        <f>A①_営業部_入力!Q70</f>
        <v>300</v>
      </c>
      <c r="R54" s="114">
        <f>A①_営業部_入力!R70</f>
        <v>300</v>
      </c>
      <c r="S54" s="111">
        <f>SUM(M54:R54)</f>
        <v>1800</v>
      </c>
      <c r="T54" s="111">
        <f>S52+S54</f>
        <v>3600</v>
      </c>
      <c r="U54" s="4"/>
    </row>
    <row r="55" spans="2:21" ht="22.5" x14ac:dyDescent="0.55000000000000004">
      <c r="B55" s="146" t="s">
        <v>85</v>
      </c>
      <c r="C55" s="148" t="s">
        <v>94</v>
      </c>
      <c r="D55" s="149"/>
      <c r="E55" s="150"/>
      <c r="F55" s="154" t="s">
        <v>151</v>
      </c>
      <c r="G55" s="149"/>
      <c r="H55" s="149"/>
      <c r="I55" s="149"/>
      <c r="J55" s="150"/>
      <c r="K55" s="146" t="s">
        <v>21</v>
      </c>
      <c r="L55" s="146" t="s">
        <v>22</v>
      </c>
      <c r="M55" s="112" t="s">
        <v>5</v>
      </c>
      <c r="N55" s="112" t="s">
        <v>6</v>
      </c>
      <c r="O55" s="112" t="s">
        <v>7</v>
      </c>
      <c r="P55" s="112" t="s">
        <v>8</v>
      </c>
      <c r="Q55" s="112" t="s">
        <v>9</v>
      </c>
      <c r="R55" s="112" t="s">
        <v>10</v>
      </c>
      <c r="S55" s="112" t="s">
        <v>11</v>
      </c>
      <c r="T55" s="113"/>
      <c r="U55" s="4"/>
    </row>
    <row r="56" spans="2:21" ht="22.5" x14ac:dyDescent="0.55000000000000004">
      <c r="B56" s="137"/>
      <c r="C56" s="139"/>
      <c r="D56" s="140"/>
      <c r="E56" s="141"/>
      <c r="F56" s="139"/>
      <c r="G56" s="140"/>
      <c r="H56" s="140"/>
      <c r="I56" s="140"/>
      <c r="J56" s="141"/>
      <c r="K56" s="137"/>
      <c r="L56" s="137"/>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37"/>
      <c r="C57" s="139"/>
      <c r="D57" s="140"/>
      <c r="E57" s="141"/>
      <c r="F57" s="139"/>
      <c r="G57" s="140"/>
      <c r="H57" s="140"/>
      <c r="I57" s="140"/>
      <c r="J57" s="141"/>
      <c r="K57" s="137"/>
      <c r="L57" s="137"/>
      <c r="M57" s="46" t="s">
        <v>13</v>
      </c>
      <c r="N57" s="46" t="s">
        <v>14</v>
      </c>
      <c r="O57" s="46" t="s">
        <v>15</v>
      </c>
      <c r="P57" s="46" t="s">
        <v>16</v>
      </c>
      <c r="Q57" s="46" t="s">
        <v>17</v>
      </c>
      <c r="R57" s="46" t="s">
        <v>18</v>
      </c>
      <c r="S57" s="46" t="s">
        <v>19</v>
      </c>
      <c r="T57" s="46" t="s">
        <v>20</v>
      </c>
      <c r="U57" s="4"/>
    </row>
    <row r="58" spans="2:21" ht="23" thickBot="1" x14ac:dyDescent="0.6">
      <c r="B58" s="147"/>
      <c r="C58" s="151"/>
      <c r="D58" s="152"/>
      <c r="E58" s="153"/>
      <c r="F58" s="151"/>
      <c r="G58" s="152"/>
      <c r="H58" s="152"/>
      <c r="I58" s="152"/>
      <c r="J58" s="153"/>
      <c r="K58" s="147"/>
      <c r="L58" s="147"/>
      <c r="M58" s="111">
        <f>M50+M54</f>
        <v>1800</v>
      </c>
      <c r="N58" s="111">
        <f t="shared" si="6"/>
        <v>1800</v>
      </c>
      <c r="O58" s="111">
        <f t="shared" si="6"/>
        <v>1800</v>
      </c>
      <c r="P58" s="111">
        <f t="shared" si="6"/>
        <v>1800</v>
      </c>
      <c r="Q58" s="111">
        <f t="shared" si="6"/>
        <v>1800</v>
      </c>
      <c r="R58" s="111">
        <f t="shared" si="6"/>
        <v>1800</v>
      </c>
      <c r="S58" s="111">
        <f>SUM(M58:R58)</f>
        <v>10800</v>
      </c>
      <c r="T58" s="111">
        <f>S56+S58</f>
        <v>21600</v>
      </c>
      <c r="U58" s="4"/>
    </row>
    <row r="59" spans="2:21" ht="22.5" x14ac:dyDescent="0.55000000000000004">
      <c r="B59" s="146" t="s">
        <v>152</v>
      </c>
      <c r="C59" s="148" t="s">
        <v>96</v>
      </c>
      <c r="D59" s="149"/>
      <c r="E59" s="150"/>
      <c r="F59" s="154" t="s">
        <v>153</v>
      </c>
      <c r="G59" s="149"/>
      <c r="H59" s="149"/>
      <c r="I59" s="149"/>
      <c r="J59" s="150"/>
      <c r="K59" s="146" t="s">
        <v>21</v>
      </c>
      <c r="L59" s="146" t="s">
        <v>22</v>
      </c>
      <c r="M59" s="112" t="s">
        <v>5</v>
      </c>
      <c r="N59" s="112" t="s">
        <v>6</v>
      </c>
      <c r="O59" s="112" t="s">
        <v>7</v>
      </c>
      <c r="P59" s="112" t="s">
        <v>8</v>
      </c>
      <c r="Q59" s="112" t="s">
        <v>9</v>
      </c>
      <c r="R59" s="112" t="s">
        <v>10</v>
      </c>
      <c r="S59" s="112" t="s">
        <v>11</v>
      </c>
      <c r="T59" s="113"/>
      <c r="U59" s="4"/>
    </row>
    <row r="60" spans="2:21" ht="22.5" x14ac:dyDescent="0.55000000000000004">
      <c r="B60" s="137"/>
      <c r="C60" s="139"/>
      <c r="D60" s="140"/>
      <c r="E60" s="141"/>
      <c r="F60" s="139"/>
      <c r="G60" s="140"/>
      <c r="H60" s="140"/>
      <c r="I60" s="140"/>
      <c r="J60" s="141"/>
      <c r="K60" s="137"/>
      <c r="L60" s="137"/>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37"/>
      <c r="C61" s="139"/>
      <c r="D61" s="140"/>
      <c r="E61" s="141"/>
      <c r="F61" s="139"/>
      <c r="G61" s="140"/>
      <c r="H61" s="140"/>
      <c r="I61" s="140"/>
      <c r="J61" s="141"/>
      <c r="K61" s="137"/>
      <c r="L61" s="137"/>
      <c r="M61" s="46" t="s">
        <v>13</v>
      </c>
      <c r="N61" s="46" t="s">
        <v>14</v>
      </c>
      <c r="O61" s="46" t="s">
        <v>15</v>
      </c>
      <c r="P61" s="46" t="s">
        <v>16</v>
      </c>
      <c r="Q61" s="46" t="s">
        <v>17</v>
      </c>
      <c r="R61" s="46" t="s">
        <v>18</v>
      </c>
      <c r="S61" s="46" t="s">
        <v>19</v>
      </c>
      <c r="T61" s="46" t="s">
        <v>20</v>
      </c>
      <c r="U61" s="4"/>
    </row>
    <row r="62" spans="2:21" ht="23" thickBot="1" x14ac:dyDescent="0.6">
      <c r="B62" s="147"/>
      <c r="C62" s="151"/>
      <c r="D62" s="152"/>
      <c r="E62" s="153"/>
      <c r="F62" s="151"/>
      <c r="G62" s="152"/>
      <c r="H62" s="152"/>
      <c r="I62" s="152"/>
      <c r="J62" s="153"/>
      <c r="K62" s="147"/>
      <c r="L62" s="147"/>
      <c r="M62" s="111">
        <f>M42-M58</f>
        <v>3216</v>
      </c>
      <c r="N62" s="111">
        <f t="shared" si="7"/>
        <v>3700</v>
      </c>
      <c r="O62" s="111">
        <f t="shared" si="7"/>
        <v>4242</v>
      </c>
      <c r="P62" s="111">
        <f t="shared" si="7"/>
        <v>4840</v>
      </c>
      <c r="Q62" s="111">
        <f t="shared" si="7"/>
        <v>5496</v>
      </c>
      <c r="R62" s="111">
        <f t="shared" si="7"/>
        <v>6208</v>
      </c>
      <c r="S62" s="111">
        <f>SUM(M62:R62)</f>
        <v>27702</v>
      </c>
      <c r="T62" s="111">
        <f>S60+S62</f>
        <v>38846</v>
      </c>
      <c r="U62" s="4"/>
    </row>
    <row r="63" spans="2:21" ht="22.5" x14ac:dyDescent="0.55000000000000004">
      <c r="B63" s="137" t="s">
        <v>91</v>
      </c>
      <c r="C63" s="139" t="s">
        <v>97</v>
      </c>
      <c r="D63" s="140"/>
      <c r="E63" s="141"/>
      <c r="F63" s="145" t="s">
        <v>154</v>
      </c>
      <c r="G63" s="140"/>
      <c r="H63" s="140"/>
      <c r="I63" s="140"/>
      <c r="J63" s="141"/>
      <c r="K63" s="137"/>
      <c r="L63" s="137" t="s">
        <v>77</v>
      </c>
      <c r="M63" s="100" t="s">
        <v>5</v>
      </c>
      <c r="N63" s="100" t="s">
        <v>6</v>
      </c>
      <c r="O63" s="100" t="s">
        <v>7</v>
      </c>
      <c r="P63" s="100" t="s">
        <v>8</v>
      </c>
      <c r="Q63" s="100" t="s">
        <v>9</v>
      </c>
      <c r="R63" s="100" t="s">
        <v>10</v>
      </c>
      <c r="S63" s="100" t="s">
        <v>11</v>
      </c>
      <c r="T63" s="33"/>
      <c r="U63" s="4"/>
    </row>
    <row r="64" spans="2:21" ht="22.5" x14ac:dyDescent="0.55000000000000004">
      <c r="B64" s="137"/>
      <c r="C64" s="139"/>
      <c r="D64" s="140"/>
      <c r="E64" s="141"/>
      <c r="F64" s="139"/>
      <c r="G64" s="140"/>
      <c r="H64" s="140"/>
      <c r="I64" s="140"/>
      <c r="J64" s="141"/>
      <c r="K64" s="137"/>
      <c r="L64" s="137"/>
      <c r="M64" s="50">
        <f t="shared" ref="M64:S64" si="8">ROUND(M60/M24*100,0)</f>
        <v>11</v>
      </c>
      <c r="N64" s="50">
        <f t="shared" si="8"/>
        <v>13</v>
      </c>
      <c r="O64" s="50">
        <f t="shared" si="8"/>
        <v>14</v>
      </c>
      <c r="P64" s="50">
        <f t="shared" si="8"/>
        <v>16</v>
      </c>
      <c r="Q64" s="50">
        <f t="shared" si="8"/>
        <v>17</v>
      </c>
      <c r="R64" s="50">
        <f t="shared" si="8"/>
        <v>18</v>
      </c>
      <c r="S64" s="50">
        <f t="shared" si="8"/>
        <v>15</v>
      </c>
      <c r="T64" s="33"/>
      <c r="U64" s="4"/>
    </row>
    <row r="65" spans="1:21" ht="22.5" x14ac:dyDescent="0.55000000000000004">
      <c r="B65" s="137"/>
      <c r="C65" s="139"/>
      <c r="D65" s="140"/>
      <c r="E65" s="141"/>
      <c r="F65" s="139"/>
      <c r="G65" s="140"/>
      <c r="H65" s="140"/>
      <c r="I65" s="140"/>
      <c r="J65" s="141"/>
      <c r="K65" s="137"/>
      <c r="L65" s="137"/>
      <c r="M65" s="46" t="s">
        <v>13</v>
      </c>
      <c r="N65" s="46" t="s">
        <v>14</v>
      </c>
      <c r="O65" s="46" t="s">
        <v>15</v>
      </c>
      <c r="P65" s="46" t="s">
        <v>16</v>
      </c>
      <c r="Q65" s="46" t="s">
        <v>17</v>
      </c>
      <c r="R65" s="46" t="s">
        <v>18</v>
      </c>
      <c r="S65" s="46" t="s">
        <v>19</v>
      </c>
      <c r="T65" s="46" t="s">
        <v>20</v>
      </c>
      <c r="U65" s="4"/>
    </row>
    <row r="66" spans="1:21" ht="22.5" x14ac:dyDescent="0.55000000000000004">
      <c r="B66" s="138"/>
      <c r="C66" s="142"/>
      <c r="D66" s="143"/>
      <c r="E66" s="144"/>
      <c r="F66" s="142"/>
      <c r="G66" s="143"/>
      <c r="H66" s="143"/>
      <c r="I66" s="143"/>
      <c r="J66" s="144"/>
      <c r="K66" s="138"/>
      <c r="L66" s="138"/>
      <c r="M66" s="50">
        <f t="shared" ref="M66:T66" si="9">ROUND(M62/M26*100,0)</f>
        <v>19</v>
      </c>
      <c r="N66" s="50">
        <f t="shared" si="9"/>
        <v>20</v>
      </c>
      <c r="O66" s="50">
        <f t="shared" si="9"/>
        <v>21</v>
      </c>
      <c r="P66" s="50">
        <f t="shared" si="9"/>
        <v>22</v>
      </c>
      <c r="Q66" s="50">
        <f t="shared" si="9"/>
        <v>23</v>
      </c>
      <c r="R66" s="50">
        <f t="shared" si="9"/>
        <v>23</v>
      </c>
      <c r="S66" s="50">
        <f t="shared" si="9"/>
        <v>22</v>
      </c>
      <c r="T66" s="50">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27:B30"/>
    <mergeCell ref="C27:E30"/>
    <mergeCell ref="F27:J30"/>
    <mergeCell ref="K27:K30"/>
    <mergeCell ref="L27:L30"/>
    <mergeCell ref="B31:B34"/>
    <mergeCell ref="C31:E34"/>
    <mergeCell ref="F31:J34"/>
    <mergeCell ref="K31:K34"/>
    <mergeCell ref="L31:L34"/>
    <mergeCell ref="B39:B42"/>
    <mergeCell ref="C39:E42"/>
    <mergeCell ref="F39:J42"/>
    <mergeCell ref="K39:K42"/>
    <mergeCell ref="L39:L42"/>
    <mergeCell ref="B35:B38"/>
    <mergeCell ref="C35:E38"/>
    <mergeCell ref="F35:J38"/>
    <mergeCell ref="K35:K38"/>
    <mergeCell ref="L35:L38"/>
    <mergeCell ref="B47:B50"/>
    <mergeCell ref="C47:E50"/>
    <mergeCell ref="F47:J50"/>
    <mergeCell ref="K47:K50"/>
    <mergeCell ref="L47:L50"/>
    <mergeCell ref="B43:B46"/>
    <mergeCell ref="C43:E46"/>
    <mergeCell ref="F43:J46"/>
    <mergeCell ref="K43:K46"/>
    <mergeCell ref="L43:L46"/>
    <mergeCell ref="B55:B58"/>
    <mergeCell ref="C55:E58"/>
    <mergeCell ref="F55:J58"/>
    <mergeCell ref="K55:K58"/>
    <mergeCell ref="L55:L58"/>
    <mergeCell ref="B51:B54"/>
    <mergeCell ref="C51:E54"/>
    <mergeCell ref="F51:J54"/>
    <mergeCell ref="K51:K54"/>
    <mergeCell ref="L51:L54"/>
    <mergeCell ref="B63:B66"/>
    <mergeCell ref="C63:E66"/>
    <mergeCell ref="F63:J66"/>
    <mergeCell ref="K63:K66"/>
    <mergeCell ref="L63:L66"/>
    <mergeCell ref="B59:B62"/>
    <mergeCell ref="C59:E62"/>
    <mergeCell ref="F59:J62"/>
    <mergeCell ref="K59:K62"/>
    <mergeCell ref="L59:L6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tr">
        <f>A②_営業部_出力!G3</f>
        <v>出力画面</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61</v>
      </c>
      <c r="E15" s="192"/>
      <c r="F15" s="48"/>
      <c r="G15" s="48" t="s">
        <v>74</v>
      </c>
      <c r="H15" s="48"/>
      <c r="I15" s="48"/>
      <c r="J15" s="48"/>
      <c r="K15" s="48"/>
      <c r="L15" s="48"/>
      <c r="M15" s="48"/>
      <c r="N15" s="48"/>
      <c r="O15" s="48"/>
      <c r="P15" s="48"/>
      <c r="Q15" s="48"/>
      <c r="R15" s="48"/>
      <c r="S15" s="48"/>
      <c r="T15" s="49"/>
    </row>
    <row r="16" spans="2:20" ht="19.75" customHeight="1" thickBot="1" x14ac:dyDescent="0.6">
      <c r="B16" s="47"/>
      <c r="C16" s="48"/>
      <c r="D16" s="189" t="s">
        <v>63</v>
      </c>
      <c r="E16" s="190"/>
      <c r="F16" s="48"/>
      <c r="G16" s="48" t="s">
        <v>98</v>
      </c>
      <c r="H16" s="48"/>
      <c r="I16" s="48"/>
      <c r="J16" s="48"/>
      <c r="K16" s="48"/>
      <c r="L16" s="48"/>
      <c r="M16" s="48"/>
      <c r="N16" s="48"/>
      <c r="O16" s="48"/>
      <c r="P16" s="48"/>
      <c r="Q16" s="48"/>
      <c r="R16" s="48"/>
      <c r="S16" s="48"/>
      <c r="T16" s="49"/>
    </row>
    <row r="17" spans="2:21"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1" ht="19.75" customHeight="1" thickBot="1" x14ac:dyDescent="0.6">
      <c r="B20" s="191" t="s">
        <v>66</v>
      </c>
      <c r="C20" s="192"/>
      <c r="D20" s="191" t="s">
        <v>67</v>
      </c>
      <c r="E20" s="193"/>
      <c r="F20" s="193"/>
      <c r="G20" s="192"/>
      <c r="H20" s="181" t="s">
        <v>68</v>
      </c>
      <c r="I20" s="194"/>
      <c r="J20" s="194"/>
      <c r="K20" s="182"/>
      <c r="L20" s="191" t="s">
        <v>69</v>
      </c>
      <c r="M20" s="192"/>
      <c r="N20" s="189" t="s">
        <v>70</v>
      </c>
      <c r="O20" s="190"/>
      <c r="P20" s="181" t="s">
        <v>71</v>
      </c>
      <c r="Q20" s="182"/>
      <c r="R20" s="181" t="s">
        <v>72</v>
      </c>
      <c r="S20" s="18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3" t="s">
        <v>160</v>
      </c>
      <c r="C22" s="184"/>
      <c r="D22" s="184"/>
      <c r="E22" s="184"/>
      <c r="F22" s="184"/>
      <c r="G22" s="184"/>
      <c r="H22" s="184"/>
      <c r="I22" s="184"/>
      <c r="J22" s="184"/>
      <c r="K22" s="184"/>
      <c r="L22" s="184"/>
      <c r="M22" s="184"/>
      <c r="N22" s="184"/>
      <c r="O22" s="184"/>
      <c r="P22" s="184"/>
      <c r="Q22" s="184"/>
      <c r="R22" s="184"/>
      <c r="S22" s="184"/>
      <c r="T22" s="185"/>
    </row>
    <row r="23" spans="2:21"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1" ht="22.5" x14ac:dyDescent="0.55000000000000004">
      <c r="B24" s="137" t="s">
        <v>144</v>
      </c>
      <c r="C24" s="139" t="s">
        <v>156</v>
      </c>
      <c r="D24" s="140"/>
      <c r="E24" s="141"/>
      <c r="F24" s="145" t="s">
        <v>164</v>
      </c>
      <c r="G24" s="140"/>
      <c r="H24" s="140"/>
      <c r="I24" s="140"/>
      <c r="J24" s="141"/>
      <c r="K24" s="137" t="s">
        <v>21</v>
      </c>
      <c r="L24" s="137" t="s">
        <v>22</v>
      </c>
      <c r="M24" s="40">
        <f>A①_購買部_入力!M56</f>
        <v>17100</v>
      </c>
      <c r="N24" s="40">
        <f>A①_購買部_入力!N56</f>
        <v>17100</v>
      </c>
      <c r="O24" s="40">
        <f>A①_購買部_入力!O56</f>
        <v>17100</v>
      </c>
      <c r="P24" s="40">
        <f>A①_購買部_入力!P56</f>
        <v>17100</v>
      </c>
      <c r="Q24" s="40">
        <f>A①_購買部_入力!Q56</f>
        <v>17100</v>
      </c>
      <c r="R24" s="40">
        <f>A①_購買部_入力!R56</f>
        <v>17100</v>
      </c>
      <c r="S24" s="2">
        <f>SUM(M24:R24)</f>
        <v>102600</v>
      </c>
      <c r="T24" s="33"/>
    </row>
    <row r="25" spans="2:21"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c r="U25" s="3"/>
    </row>
    <row r="26" spans="2:21" ht="23" thickBot="1" x14ac:dyDescent="0.6">
      <c r="B26" s="147"/>
      <c r="C26" s="151"/>
      <c r="D26" s="152"/>
      <c r="E26" s="153"/>
      <c r="F26" s="151"/>
      <c r="G26" s="152"/>
      <c r="H26" s="152"/>
      <c r="I26" s="152"/>
      <c r="J26" s="153"/>
      <c r="K26" s="147"/>
      <c r="L26" s="147"/>
      <c r="M26" s="114">
        <f>A①_購買部_入力!M58</f>
        <v>17100</v>
      </c>
      <c r="N26" s="114">
        <f>A①_購買部_入力!N58</f>
        <v>17100</v>
      </c>
      <c r="O26" s="114">
        <f>A①_購買部_入力!O58</f>
        <v>17100</v>
      </c>
      <c r="P26" s="114">
        <f>A①_購買部_入力!P58</f>
        <v>17100</v>
      </c>
      <c r="Q26" s="114">
        <f>A①_購買部_入力!Q58</f>
        <v>17100</v>
      </c>
      <c r="R26" s="114">
        <f>A①_購買部_入力!R58</f>
        <v>17100</v>
      </c>
      <c r="S26" s="111">
        <f>SUM(M26:R26)</f>
        <v>102600</v>
      </c>
      <c r="T26" s="111">
        <f>S24+S26</f>
        <v>205200</v>
      </c>
      <c r="U26" s="4"/>
    </row>
    <row r="27" spans="2:21" ht="22.5" x14ac:dyDescent="0.55000000000000004">
      <c r="B27" s="146" t="s">
        <v>145</v>
      </c>
      <c r="C27" s="148" t="s">
        <v>157</v>
      </c>
      <c r="D27" s="149"/>
      <c r="E27" s="150"/>
      <c r="F27" s="154" t="s">
        <v>164</v>
      </c>
      <c r="G27" s="149"/>
      <c r="H27" s="149"/>
      <c r="I27" s="149"/>
      <c r="J27" s="150"/>
      <c r="K27" s="146" t="s">
        <v>21</v>
      </c>
      <c r="L27" s="146" t="s">
        <v>22</v>
      </c>
      <c r="M27" s="112" t="s">
        <v>5</v>
      </c>
      <c r="N27" s="112" t="s">
        <v>6</v>
      </c>
      <c r="O27" s="112" t="s">
        <v>7</v>
      </c>
      <c r="P27" s="112" t="s">
        <v>8</v>
      </c>
      <c r="Q27" s="112" t="s">
        <v>9</v>
      </c>
      <c r="R27" s="112" t="s">
        <v>10</v>
      </c>
      <c r="S27" s="112" t="s">
        <v>11</v>
      </c>
      <c r="T27" s="113"/>
      <c r="U27" s="4"/>
    </row>
    <row r="28" spans="2:21" ht="22.5" x14ac:dyDescent="0.55000000000000004">
      <c r="B28" s="137"/>
      <c r="C28" s="139"/>
      <c r="D28" s="140"/>
      <c r="E28" s="141"/>
      <c r="F28" s="139"/>
      <c r="G28" s="140"/>
      <c r="H28" s="140"/>
      <c r="I28" s="140"/>
      <c r="J28" s="141"/>
      <c r="K28" s="137"/>
      <c r="L28" s="137"/>
      <c r="M28" s="40">
        <f>A①_購買部_入力!M60</f>
        <v>11400</v>
      </c>
      <c r="N28" s="40">
        <f>A①_購買部_入力!N60</f>
        <v>10830</v>
      </c>
      <c r="O28" s="40">
        <f>A①_購買部_入力!O60</f>
        <v>10203</v>
      </c>
      <c r="P28" s="40">
        <f>A①_購買部_入力!P60</f>
        <v>9519</v>
      </c>
      <c r="Q28" s="40">
        <f>A①_購買部_入力!Q60</f>
        <v>8778</v>
      </c>
      <c r="R28" s="40">
        <f>A①_購買部_入力!R60</f>
        <v>7980</v>
      </c>
      <c r="S28" s="2">
        <f>SUM(M28:R28)</f>
        <v>58710</v>
      </c>
      <c r="T28" s="33"/>
      <c r="U28" s="4"/>
    </row>
    <row r="29" spans="2:21" ht="22.5" x14ac:dyDescent="0.55000000000000004">
      <c r="B29" s="137"/>
      <c r="C29" s="139"/>
      <c r="D29" s="140"/>
      <c r="E29" s="141"/>
      <c r="F29" s="139"/>
      <c r="G29" s="140"/>
      <c r="H29" s="140"/>
      <c r="I29" s="140"/>
      <c r="J29" s="141"/>
      <c r="K29" s="137"/>
      <c r="L29" s="137"/>
      <c r="M29" s="46" t="s">
        <v>13</v>
      </c>
      <c r="N29" s="46" t="s">
        <v>14</v>
      </c>
      <c r="O29" s="46" t="s">
        <v>15</v>
      </c>
      <c r="P29" s="46" t="s">
        <v>16</v>
      </c>
      <c r="Q29" s="46" t="s">
        <v>17</v>
      </c>
      <c r="R29" s="46" t="s">
        <v>18</v>
      </c>
      <c r="S29" s="46" t="s">
        <v>19</v>
      </c>
      <c r="T29" s="46" t="s">
        <v>20</v>
      </c>
      <c r="U29" s="4"/>
    </row>
    <row r="30" spans="2:21" ht="23" thickBot="1" x14ac:dyDescent="0.6">
      <c r="B30" s="147"/>
      <c r="C30" s="151"/>
      <c r="D30" s="152"/>
      <c r="E30" s="153"/>
      <c r="F30" s="151"/>
      <c r="G30" s="152"/>
      <c r="H30" s="152"/>
      <c r="I30" s="152"/>
      <c r="J30" s="153"/>
      <c r="K30" s="147"/>
      <c r="L30" s="147"/>
      <c r="M30" s="114">
        <f>A①_購買部_入力!M62</f>
        <v>7068</v>
      </c>
      <c r="N30" s="114">
        <f>A①_購買部_入力!N62</f>
        <v>6099</v>
      </c>
      <c r="O30" s="114">
        <f>A①_購買部_入力!O62</f>
        <v>5016</v>
      </c>
      <c r="P30" s="114">
        <f>A①_購買部_入力!P62</f>
        <v>3819</v>
      </c>
      <c r="Q30" s="114">
        <f>A①_購買部_入力!Q62</f>
        <v>2508</v>
      </c>
      <c r="R30" s="114">
        <f>A①_購買部_入力!R62</f>
        <v>1083</v>
      </c>
      <c r="S30" s="111">
        <f>SUM(M30:R30)</f>
        <v>25593</v>
      </c>
      <c r="T30" s="111">
        <f>S28+S30</f>
        <v>84303</v>
      </c>
      <c r="U30" s="4"/>
    </row>
    <row r="31" spans="2:21" ht="22.5" x14ac:dyDescent="0.55000000000000004">
      <c r="B31" s="146" t="s">
        <v>158</v>
      </c>
      <c r="C31" s="148" t="s">
        <v>159</v>
      </c>
      <c r="D31" s="149"/>
      <c r="E31" s="150"/>
      <c r="F31" s="154" t="s">
        <v>137</v>
      </c>
      <c r="G31" s="149"/>
      <c r="H31" s="149"/>
      <c r="I31" s="149"/>
      <c r="J31" s="150"/>
      <c r="K31" s="146" t="s">
        <v>21</v>
      </c>
      <c r="L31" s="146" t="s">
        <v>22</v>
      </c>
      <c r="M31" s="112" t="s">
        <v>5</v>
      </c>
      <c r="N31" s="112" t="s">
        <v>6</v>
      </c>
      <c r="O31" s="112" t="s">
        <v>7</v>
      </c>
      <c r="P31" s="112" t="s">
        <v>8</v>
      </c>
      <c r="Q31" s="112" t="s">
        <v>9</v>
      </c>
      <c r="R31" s="112" t="s">
        <v>10</v>
      </c>
      <c r="S31" s="112" t="s">
        <v>11</v>
      </c>
      <c r="T31" s="113"/>
      <c r="U31" s="4"/>
    </row>
    <row r="32" spans="2:21" ht="22.5" x14ac:dyDescent="0.55000000000000004">
      <c r="B32" s="137"/>
      <c r="C32" s="139"/>
      <c r="D32" s="140"/>
      <c r="E32" s="141"/>
      <c r="F32" s="139"/>
      <c r="G32" s="140"/>
      <c r="H32" s="140"/>
      <c r="I32" s="140"/>
      <c r="J32" s="141"/>
      <c r="K32" s="137"/>
      <c r="L32" s="137"/>
      <c r="M32" s="40">
        <f>M24-M28</f>
        <v>5700</v>
      </c>
      <c r="N32" s="40">
        <f t="shared" ref="N32:R34" si="0">N24-N28</f>
        <v>6270</v>
      </c>
      <c r="O32" s="40">
        <f t="shared" si="0"/>
        <v>6897</v>
      </c>
      <c r="P32" s="40">
        <f t="shared" si="0"/>
        <v>7581</v>
      </c>
      <c r="Q32" s="40">
        <f t="shared" si="0"/>
        <v>8322</v>
      </c>
      <c r="R32" s="40">
        <f t="shared" si="0"/>
        <v>9120</v>
      </c>
      <c r="S32" s="2">
        <f>SUM(M32:R32)</f>
        <v>43890</v>
      </c>
      <c r="T32" s="33"/>
      <c r="U32" s="4"/>
    </row>
    <row r="33" spans="2: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4"/>
    </row>
    <row r="34" spans="2:21" ht="23" thickBot="1" x14ac:dyDescent="0.6">
      <c r="B34" s="147"/>
      <c r="C34" s="151"/>
      <c r="D34" s="152"/>
      <c r="E34" s="153"/>
      <c r="F34" s="151"/>
      <c r="G34" s="152"/>
      <c r="H34" s="152"/>
      <c r="I34" s="152"/>
      <c r="J34" s="153"/>
      <c r="K34" s="147"/>
      <c r="L34" s="147"/>
      <c r="M34" s="114">
        <f>M26-M30</f>
        <v>10032</v>
      </c>
      <c r="N34" s="114">
        <f t="shared" si="0"/>
        <v>11001</v>
      </c>
      <c r="O34" s="114">
        <f t="shared" si="0"/>
        <v>12084</v>
      </c>
      <c r="P34" s="114">
        <f t="shared" si="0"/>
        <v>13281</v>
      </c>
      <c r="Q34" s="114">
        <f t="shared" si="0"/>
        <v>14592</v>
      </c>
      <c r="R34" s="114">
        <f t="shared" si="0"/>
        <v>16017</v>
      </c>
      <c r="S34" s="111">
        <f>SUM(M34:R34)</f>
        <v>77007</v>
      </c>
      <c r="T34" s="111">
        <f>S32+S34</f>
        <v>120897</v>
      </c>
      <c r="U34" s="4"/>
    </row>
    <row r="35" spans="2:21" ht="21.65" customHeight="1" x14ac:dyDescent="0.55000000000000004">
      <c r="B35" s="146" t="s">
        <v>161</v>
      </c>
      <c r="C35" s="148" t="s">
        <v>75</v>
      </c>
      <c r="D35" s="149"/>
      <c r="E35" s="150"/>
      <c r="F35" s="154" t="s">
        <v>164</v>
      </c>
      <c r="G35" s="149"/>
      <c r="H35" s="149"/>
      <c r="I35" s="149"/>
      <c r="J35" s="150"/>
      <c r="K35" s="146" t="s">
        <v>21</v>
      </c>
      <c r="L35" s="146" t="s">
        <v>22</v>
      </c>
      <c r="M35" s="112" t="s">
        <v>5</v>
      </c>
      <c r="N35" s="112" t="s">
        <v>6</v>
      </c>
      <c r="O35" s="112" t="s">
        <v>7</v>
      </c>
      <c r="P35" s="112" t="s">
        <v>8</v>
      </c>
      <c r="Q35" s="112" t="s">
        <v>9</v>
      </c>
      <c r="R35" s="112" t="s">
        <v>10</v>
      </c>
      <c r="S35" s="112" t="s">
        <v>11</v>
      </c>
      <c r="T35" s="113"/>
      <c r="U35" s="4"/>
    </row>
    <row r="36" spans="2:21" ht="22.5" x14ac:dyDescent="0.55000000000000004">
      <c r="B36" s="137"/>
      <c r="C36" s="139"/>
      <c r="D36" s="140"/>
      <c r="E36" s="141"/>
      <c r="F36" s="139"/>
      <c r="G36" s="140"/>
      <c r="H36" s="140"/>
      <c r="I36" s="140"/>
      <c r="J36" s="141"/>
      <c r="K36" s="137"/>
      <c r="L36" s="137"/>
      <c r="M36" s="40">
        <f>A①_購買部_入力!M72</f>
        <v>900</v>
      </c>
      <c r="N36" s="40">
        <f>A①_購買部_入力!N72</f>
        <v>900</v>
      </c>
      <c r="O36" s="40">
        <f>A①_購買部_入力!O72</f>
        <v>900</v>
      </c>
      <c r="P36" s="40">
        <f>A①_購買部_入力!P72</f>
        <v>900</v>
      </c>
      <c r="Q36" s="40">
        <f>A①_購買部_入力!Q72</f>
        <v>900</v>
      </c>
      <c r="R36" s="40">
        <f>A①_購買部_入力!R72</f>
        <v>900</v>
      </c>
      <c r="S36" s="2">
        <f>SUM(M36:R36)</f>
        <v>5400</v>
      </c>
      <c r="T36" s="33"/>
      <c r="U36" s="4"/>
    </row>
    <row r="37" spans="2: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2:21" ht="23" thickBot="1" x14ac:dyDescent="0.6">
      <c r="B38" s="147"/>
      <c r="C38" s="151"/>
      <c r="D38" s="152"/>
      <c r="E38" s="153"/>
      <c r="F38" s="151"/>
      <c r="G38" s="152"/>
      <c r="H38" s="152"/>
      <c r="I38" s="152"/>
      <c r="J38" s="153"/>
      <c r="K38" s="147"/>
      <c r="L38" s="147"/>
      <c r="M38" s="114">
        <f>A①_購買部_入力!M74</f>
        <v>900</v>
      </c>
      <c r="N38" s="114">
        <f>A①_購買部_入力!N74</f>
        <v>900</v>
      </c>
      <c r="O38" s="114">
        <f>A①_購買部_入力!O74</f>
        <v>900</v>
      </c>
      <c r="P38" s="114">
        <f>A①_購買部_入力!P74</f>
        <v>900</v>
      </c>
      <c r="Q38" s="114">
        <f>A①_購買部_入力!Q74</f>
        <v>900</v>
      </c>
      <c r="R38" s="114">
        <f>A①_購買部_入力!R74</f>
        <v>900</v>
      </c>
      <c r="S38" s="111">
        <f>SUM(M38:R38)</f>
        <v>5400</v>
      </c>
      <c r="T38" s="111">
        <f>S36+S38</f>
        <v>10800</v>
      </c>
      <c r="U38" s="4"/>
    </row>
    <row r="39" spans="2:21" ht="21.65" customHeight="1" x14ac:dyDescent="0.55000000000000004">
      <c r="B39" s="146" t="s">
        <v>165</v>
      </c>
      <c r="C39" s="148" t="s">
        <v>93</v>
      </c>
      <c r="D39" s="149"/>
      <c r="E39" s="150"/>
      <c r="F39" s="154" t="s">
        <v>164</v>
      </c>
      <c r="G39" s="149"/>
      <c r="H39" s="149"/>
      <c r="I39" s="149"/>
      <c r="J39" s="150"/>
      <c r="K39" s="146" t="s">
        <v>21</v>
      </c>
      <c r="L39" s="146" t="s">
        <v>22</v>
      </c>
      <c r="M39" s="112" t="s">
        <v>5</v>
      </c>
      <c r="N39" s="112" t="s">
        <v>6</v>
      </c>
      <c r="O39" s="112" t="s">
        <v>7</v>
      </c>
      <c r="P39" s="112" t="s">
        <v>8</v>
      </c>
      <c r="Q39" s="112" t="s">
        <v>9</v>
      </c>
      <c r="R39" s="112" t="s">
        <v>10</v>
      </c>
      <c r="S39" s="112" t="s">
        <v>11</v>
      </c>
      <c r="T39" s="113"/>
      <c r="U39" s="4"/>
    </row>
    <row r="40" spans="2:21" ht="22.5" x14ac:dyDescent="0.55000000000000004">
      <c r="B40" s="137"/>
      <c r="C40" s="139"/>
      <c r="D40" s="140"/>
      <c r="E40" s="141"/>
      <c r="F40" s="139"/>
      <c r="G40" s="140"/>
      <c r="H40" s="140"/>
      <c r="I40" s="140"/>
      <c r="J40" s="141"/>
      <c r="K40" s="137"/>
      <c r="L40" s="137"/>
      <c r="M40" s="40">
        <f>A①_購買部_入力!M76</f>
        <v>100</v>
      </c>
      <c r="N40" s="40">
        <f>A①_購買部_入力!N76</f>
        <v>100</v>
      </c>
      <c r="O40" s="40">
        <f>A①_購買部_入力!O76</f>
        <v>100</v>
      </c>
      <c r="P40" s="40">
        <f>A①_購買部_入力!P76</f>
        <v>100</v>
      </c>
      <c r="Q40" s="40">
        <f>A①_購買部_入力!Q76</f>
        <v>100</v>
      </c>
      <c r="R40" s="40">
        <f>A①_購買部_入力!R76</f>
        <v>100</v>
      </c>
      <c r="S40" s="2">
        <f>SUM(M40:R40)</f>
        <v>600</v>
      </c>
      <c r="T40" s="33"/>
      <c r="U40" s="4"/>
    </row>
    <row r="41" spans="2: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2:21" ht="23" thickBot="1" x14ac:dyDescent="0.6">
      <c r="B42" s="147"/>
      <c r="C42" s="151"/>
      <c r="D42" s="152"/>
      <c r="E42" s="153"/>
      <c r="F42" s="151"/>
      <c r="G42" s="152"/>
      <c r="H42" s="152"/>
      <c r="I42" s="152"/>
      <c r="J42" s="153"/>
      <c r="K42" s="147"/>
      <c r="L42" s="147"/>
      <c r="M42" s="114">
        <f>A①_購買部_入力!M78</f>
        <v>100</v>
      </c>
      <c r="N42" s="114">
        <f>A①_購買部_入力!N78</f>
        <v>100</v>
      </c>
      <c r="O42" s="114">
        <f>A①_購買部_入力!O78</f>
        <v>100</v>
      </c>
      <c r="P42" s="114">
        <f>A①_購買部_入力!P78</f>
        <v>100</v>
      </c>
      <c r="Q42" s="114">
        <f>A①_購買部_入力!Q78</f>
        <v>100</v>
      </c>
      <c r="R42" s="114">
        <f>A①_購買部_入力!R78</f>
        <v>100</v>
      </c>
      <c r="S42" s="111">
        <f>SUM(M42:R42)</f>
        <v>600</v>
      </c>
      <c r="T42" s="111">
        <f>S40+S42</f>
        <v>1200</v>
      </c>
      <c r="U42" s="4"/>
    </row>
    <row r="43" spans="2:21" ht="22.5" x14ac:dyDescent="0.55000000000000004">
      <c r="B43" s="146" t="s">
        <v>47</v>
      </c>
      <c r="C43" s="148" t="s">
        <v>94</v>
      </c>
      <c r="D43" s="149"/>
      <c r="E43" s="150"/>
      <c r="F43" s="154" t="s">
        <v>166</v>
      </c>
      <c r="G43" s="149"/>
      <c r="H43" s="149"/>
      <c r="I43" s="149"/>
      <c r="J43" s="150"/>
      <c r="K43" s="146" t="s">
        <v>21</v>
      </c>
      <c r="L43" s="146" t="s">
        <v>22</v>
      </c>
      <c r="M43" s="112" t="s">
        <v>5</v>
      </c>
      <c r="N43" s="112" t="s">
        <v>6</v>
      </c>
      <c r="O43" s="112" t="s">
        <v>7</v>
      </c>
      <c r="P43" s="112" t="s">
        <v>8</v>
      </c>
      <c r="Q43" s="112" t="s">
        <v>9</v>
      </c>
      <c r="R43" s="112" t="s">
        <v>10</v>
      </c>
      <c r="S43" s="112" t="s">
        <v>11</v>
      </c>
      <c r="T43" s="113"/>
      <c r="U43" s="4"/>
    </row>
    <row r="44" spans="2:21" ht="22.5" x14ac:dyDescent="0.55000000000000004">
      <c r="B44" s="137"/>
      <c r="C44" s="139"/>
      <c r="D44" s="140"/>
      <c r="E44" s="141"/>
      <c r="F44" s="139"/>
      <c r="G44" s="140"/>
      <c r="H44" s="140"/>
      <c r="I44" s="140"/>
      <c r="J44" s="141"/>
      <c r="K44" s="137"/>
      <c r="L44" s="137"/>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2:21" ht="23" thickBot="1" x14ac:dyDescent="0.6">
      <c r="B46" s="147"/>
      <c r="C46" s="151"/>
      <c r="D46" s="152"/>
      <c r="E46" s="153"/>
      <c r="F46" s="151"/>
      <c r="G46" s="152"/>
      <c r="H46" s="152"/>
      <c r="I46" s="152"/>
      <c r="J46" s="153"/>
      <c r="K46" s="147"/>
      <c r="L46" s="147"/>
      <c r="M46" s="111">
        <f>M38+M42</f>
        <v>1000</v>
      </c>
      <c r="N46" s="111">
        <f t="shared" si="1"/>
        <v>1000</v>
      </c>
      <c r="O46" s="111">
        <f t="shared" si="1"/>
        <v>1000</v>
      </c>
      <c r="P46" s="111">
        <f t="shared" si="1"/>
        <v>1000</v>
      </c>
      <c r="Q46" s="111">
        <f t="shared" si="1"/>
        <v>1000</v>
      </c>
      <c r="R46" s="111">
        <f t="shared" si="1"/>
        <v>1000</v>
      </c>
      <c r="S46" s="111">
        <f>SUM(M46:R46)</f>
        <v>6000</v>
      </c>
      <c r="T46" s="111">
        <f>S44+S46</f>
        <v>12000</v>
      </c>
      <c r="U46" s="4"/>
    </row>
    <row r="47" spans="2:21" ht="21.65" customHeight="1" x14ac:dyDescent="0.55000000000000004">
      <c r="B47" s="137" t="s">
        <v>82</v>
      </c>
      <c r="C47" s="139" t="s">
        <v>122</v>
      </c>
      <c r="D47" s="140"/>
      <c r="E47" s="141"/>
      <c r="F47" s="145" t="s">
        <v>167</v>
      </c>
      <c r="G47" s="140"/>
      <c r="H47" s="140"/>
      <c r="I47" s="140"/>
      <c r="J47" s="141"/>
      <c r="K47" s="137" t="s">
        <v>21</v>
      </c>
      <c r="L47" s="137" t="s">
        <v>22</v>
      </c>
      <c r="M47" s="100" t="s">
        <v>5</v>
      </c>
      <c r="N47" s="100" t="s">
        <v>6</v>
      </c>
      <c r="O47" s="100" t="s">
        <v>7</v>
      </c>
      <c r="P47" s="100" t="s">
        <v>8</v>
      </c>
      <c r="Q47" s="100" t="s">
        <v>9</v>
      </c>
      <c r="R47" s="100" t="s">
        <v>10</v>
      </c>
      <c r="S47" s="100" t="s">
        <v>11</v>
      </c>
      <c r="T47" s="33"/>
      <c r="U47" s="4"/>
    </row>
    <row r="48" spans="2:21" ht="22.5" x14ac:dyDescent="0.55000000000000004">
      <c r="B48" s="137"/>
      <c r="C48" s="139"/>
      <c r="D48" s="140"/>
      <c r="E48" s="141"/>
      <c r="F48" s="139"/>
      <c r="G48" s="140"/>
      <c r="H48" s="140"/>
      <c r="I48" s="140"/>
      <c r="J48" s="141"/>
      <c r="K48" s="137"/>
      <c r="L48" s="137"/>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37"/>
      <c r="C49" s="139"/>
      <c r="D49" s="140"/>
      <c r="E49" s="141"/>
      <c r="F49" s="139"/>
      <c r="G49" s="140"/>
      <c r="H49" s="140"/>
      <c r="I49" s="140"/>
      <c r="J49" s="141"/>
      <c r="K49" s="137"/>
      <c r="L49" s="137"/>
      <c r="M49" s="46" t="s">
        <v>13</v>
      </c>
      <c r="N49" s="46" t="s">
        <v>14</v>
      </c>
      <c r="O49" s="46" t="s">
        <v>15</v>
      </c>
      <c r="P49" s="46" t="s">
        <v>16</v>
      </c>
      <c r="Q49" s="46" t="s">
        <v>17</v>
      </c>
      <c r="R49" s="46" t="s">
        <v>18</v>
      </c>
      <c r="S49" s="46" t="s">
        <v>19</v>
      </c>
      <c r="T49" s="46" t="s">
        <v>20</v>
      </c>
      <c r="U49" s="4"/>
    </row>
    <row r="50" spans="1:21" ht="22.5" x14ac:dyDescent="0.55000000000000004">
      <c r="B50" s="138"/>
      <c r="C50" s="142"/>
      <c r="D50" s="143"/>
      <c r="E50" s="144"/>
      <c r="F50" s="142"/>
      <c r="G50" s="143"/>
      <c r="H50" s="143"/>
      <c r="I50" s="143"/>
      <c r="J50" s="144"/>
      <c r="K50" s="138"/>
      <c r="L50" s="138"/>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 ref="B47:B50"/>
    <mergeCell ref="C47:E50"/>
    <mergeCell ref="F47:J50"/>
    <mergeCell ref="K47:K50"/>
    <mergeCell ref="L47:L50"/>
    <mergeCell ref="B31:B34"/>
    <mergeCell ref="C31:E34"/>
    <mergeCell ref="F31:J34"/>
    <mergeCell ref="K31:K34"/>
    <mergeCell ref="L31:L34"/>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tr">
        <f>A②_営業部_出力!G3</f>
        <v>出力画面</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61</v>
      </c>
      <c r="E15" s="192"/>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1" ht="19.75" customHeight="1" thickBot="1" x14ac:dyDescent="0.6">
      <c r="B17" s="47"/>
      <c r="C17" s="48"/>
      <c r="D17" s="189" t="s">
        <v>64</v>
      </c>
      <c r="E17" s="190"/>
      <c r="F17" s="48"/>
      <c r="G17" s="48" t="s">
        <v>98</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1" ht="19.75" customHeight="1" thickBot="1" x14ac:dyDescent="0.6">
      <c r="B20" s="191" t="s">
        <v>66</v>
      </c>
      <c r="C20" s="192"/>
      <c r="D20" s="191" t="s">
        <v>67</v>
      </c>
      <c r="E20" s="193"/>
      <c r="F20" s="193"/>
      <c r="G20" s="192"/>
      <c r="H20" s="181" t="s">
        <v>68</v>
      </c>
      <c r="I20" s="194"/>
      <c r="J20" s="194"/>
      <c r="K20" s="182"/>
      <c r="L20" s="191" t="s">
        <v>69</v>
      </c>
      <c r="M20" s="192"/>
      <c r="N20" s="191" t="s">
        <v>70</v>
      </c>
      <c r="O20" s="192"/>
      <c r="P20" s="189" t="s">
        <v>71</v>
      </c>
      <c r="Q20" s="190"/>
      <c r="R20" s="181" t="s">
        <v>72</v>
      </c>
      <c r="S20" s="18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3" t="s">
        <v>169</v>
      </c>
      <c r="C22" s="184"/>
      <c r="D22" s="184"/>
      <c r="E22" s="184"/>
      <c r="F22" s="184"/>
      <c r="G22" s="184"/>
      <c r="H22" s="184"/>
      <c r="I22" s="184"/>
      <c r="J22" s="184"/>
      <c r="K22" s="184"/>
      <c r="L22" s="184"/>
      <c r="M22" s="184"/>
      <c r="N22" s="184"/>
      <c r="O22" s="184"/>
      <c r="P22" s="184"/>
      <c r="Q22" s="184"/>
      <c r="R22" s="184"/>
      <c r="S22" s="184"/>
      <c r="T22" s="185"/>
    </row>
    <row r="23" spans="2:21"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1" ht="22.5" x14ac:dyDescent="0.55000000000000004">
      <c r="B24" s="137" t="s">
        <v>144</v>
      </c>
      <c r="C24" s="139" t="s">
        <v>75</v>
      </c>
      <c r="D24" s="140"/>
      <c r="E24" s="141"/>
      <c r="F24" s="145" t="s">
        <v>168</v>
      </c>
      <c r="G24" s="140"/>
      <c r="H24" s="140"/>
      <c r="I24" s="140"/>
      <c r="J24" s="141"/>
      <c r="K24" s="137" t="s">
        <v>21</v>
      </c>
      <c r="L24" s="137" t="s">
        <v>22</v>
      </c>
      <c r="M24" s="40">
        <f>A①_管理部_入力!M24</f>
        <v>900</v>
      </c>
      <c r="N24" s="40">
        <f>A①_管理部_入力!N24</f>
        <v>900</v>
      </c>
      <c r="O24" s="40">
        <f>A①_管理部_入力!O24</f>
        <v>900</v>
      </c>
      <c r="P24" s="40">
        <f>A①_管理部_入力!P24</f>
        <v>900</v>
      </c>
      <c r="Q24" s="40">
        <f>A①_管理部_入力!Q24</f>
        <v>900</v>
      </c>
      <c r="R24" s="40">
        <f>A①_管理部_入力!R24</f>
        <v>900</v>
      </c>
      <c r="S24" s="2">
        <f>SUM(M24:R24)</f>
        <v>5400</v>
      </c>
      <c r="T24" s="33"/>
    </row>
    <row r="25" spans="2:21"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c r="U25" s="3"/>
    </row>
    <row r="26" spans="2:21" ht="23" thickBot="1" x14ac:dyDescent="0.6">
      <c r="B26" s="147"/>
      <c r="C26" s="151"/>
      <c r="D26" s="152"/>
      <c r="E26" s="153"/>
      <c r="F26" s="151"/>
      <c r="G26" s="152"/>
      <c r="H26" s="152"/>
      <c r="I26" s="152"/>
      <c r="J26" s="153"/>
      <c r="K26" s="147"/>
      <c r="L26" s="147"/>
      <c r="M26" s="114">
        <f>A①_管理部_入力!M26</f>
        <v>900</v>
      </c>
      <c r="N26" s="114">
        <f>A①_管理部_入力!N26</f>
        <v>900</v>
      </c>
      <c r="O26" s="114">
        <f>A①_管理部_入力!O26</f>
        <v>900</v>
      </c>
      <c r="P26" s="114">
        <f>A①_管理部_入力!P26</f>
        <v>900</v>
      </c>
      <c r="Q26" s="114">
        <f>A①_管理部_入力!Q26</f>
        <v>900</v>
      </c>
      <c r="R26" s="114">
        <f>A①_管理部_入力!R26</f>
        <v>900</v>
      </c>
      <c r="S26" s="111">
        <f>SUM(M26:R26)</f>
        <v>5400</v>
      </c>
      <c r="T26" s="111">
        <f>S24+S26</f>
        <v>10800</v>
      </c>
      <c r="U26" s="4"/>
    </row>
    <row r="27" spans="2:21" ht="21.65" customHeight="1" x14ac:dyDescent="0.55000000000000004">
      <c r="B27" s="146" t="s">
        <v>145</v>
      </c>
      <c r="C27" s="148" t="s">
        <v>119</v>
      </c>
      <c r="D27" s="149"/>
      <c r="E27" s="150"/>
      <c r="F27" s="154" t="s">
        <v>168</v>
      </c>
      <c r="G27" s="149"/>
      <c r="H27" s="149"/>
      <c r="I27" s="149"/>
      <c r="J27" s="150"/>
      <c r="K27" s="146" t="s">
        <v>21</v>
      </c>
      <c r="L27" s="146" t="s">
        <v>22</v>
      </c>
      <c r="M27" s="112" t="s">
        <v>5</v>
      </c>
      <c r="N27" s="112" t="s">
        <v>6</v>
      </c>
      <c r="O27" s="112" t="s">
        <v>7</v>
      </c>
      <c r="P27" s="112" t="s">
        <v>8</v>
      </c>
      <c r="Q27" s="112" t="s">
        <v>9</v>
      </c>
      <c r="R27" s="112" t="s">
        <v>10</v>
      </c>
      <c r="S27" s="112" t="s">
        <v>11</v>
      </c>
      <c r="T27" s="113"/>
      <c r="U27" s="4"/>
    </row>
    <row r="28" spans="2:21" ht="22.5" x14ac:dyDescent="0.55000000000000004">
      <c r="B28" s="137"/>
      <c r="C28" s="139"/>
      <c r="D28" s="140"/>
      <c r="E28" s="141"/>
      <c r="F28" s="139"/>
      <c r="G28" s="140"/>
      <c r="H28" s="140"/>
      <c r="I28" s="140"/>
      <c r="J28" s="141"/>
      <c r="K28" s="137"/>
      <c r="L28" s="137"/>
      <c r="M28" s="40">
        <f>A①_管理部_入力!M28</f>
        <v>100</v>
      </c>
      <c r="N28" s="40">
        <f>A①_管理部_入力!N28</f>
        <v>100</v>
      </c>
      <c r="O28" s="40">
        <f>A①_管理部_入力!O28</f>
        <v>100</v>
      </c>
      <c r="P28" s="40">
        <f>A①_管理部_入力!P28</f>
        <v>100</v>
      </c>
      <c r="Q28" s="40">
        <f>A①_管理部_入力!Q28</f>
        <v>100</v>
      </c>
      <c r="R28" s="40">
        <f>A①_管理部_入力!R28</f>
        <v>100</v>
      </c>
      <c r="S28" s="2">
        <f>SUM(M28:R28)</f>
        <v>600</v>
      </c>
      <c r="T28" s="33"/>
      <c r="U28" s="4"/>
    </row>
    <row r="29" spans="2:21" ht="22.5" x14ac:dyDescent="0.55000000000000004">
      <c r="B29" s="137"/>
      <c r="C29" s="139"/>
      <c r="D29" s="140"/>
      <c r="E29" s="141"/>
      <c r="F29" s="139"/>
      <c r="G29" s="140"/>
      <c r="H29" s="140"/>
      <c r="I29" s="140"/>
      <c r="J29" s="141"/>
      <c r="K29" s="137"/>
      <c r="L29" s="137"/>
      <c r="M29" s="46" t="s">
        <v>13</v>
      </c>
      <c r="N29" s="46" t="s">
        <v>14</v>
      </c>
      <c r="O29" s="46" t="s">
        <v>15</v>
      </c>
      <c r="P29" s="46" t="s">
        <v>16</v>
      </c>
      <c r="Q29" s="46" t="s">
        <v>17</v>
      </c>
      <c r="R29" s="46" t="s">
        <v>18</v>
      </c>
      <c r="S29" s="46" t="s">
        <v>19</v>
      </c>
      <c r="T29" s="46" t="s">
        <v>20</v>
      </c>
      <c r="U29" s="4"/>
    </row>
    <row r="30" spans="2:21" ht="23" thickBot="1" x14ac:dyDescent="0.6">
      <c r="B30" s="147"/>
      <c r="C30" s="151"/>
      <c r="D30" s="152"/>
      <c r="E30" s="153"/>
      <c r="F30" s="151"/>
      <c r="G30" s="152"/>
      <c r="H30" s="152"/>
      <c r="I30" s="152"/>
      <c r="J30" s="153"/>
      <c r="K30" s="147"/>
      <c r="L30" s="147"/>
      <c r="M30" s="114">
        <f>A①_管理部_入力!M30</f>
        <v>100</v>
      </c>
      <c r="N30" s="114">
        <f>A①_管理部_入力!N30</f>
        <v>100</v>
      </c>
      <c r="O30" s="114">
        <f>A①_管理部_入力!O30</f>
        <v>100</v>
      </c>
      <c r="P30" s="114">
        <f>A①_管理部_入力!P30</f>
        <v>100</v>
      </c>
      <c r="Q30" s="114">
        <f>A①_管理部_入力!Q30</f>
        <v>100</v>
      </c>
      <c r="R30" s="114">
        <f>A①_管理部_入力!R30</f>
        <v>100</v>
      </c>
      <c r="S30" s="111">
        <f>SUM(M30:R30)</f>
        <v>600</v>
      </c>
      <c r="T30" s="111">
        <f>S28+S30</f>
        <v>1200</v>
      </c>
      <c r="U30" s="4"/>
    </row>
    <row r="31" spans="2:21" ht="21.65" customHeight="1" x14ac:dyDescent="0.55000000000000004">
      <c r="B31" s="146" t="s">
        <v>158</v>
      </c>
      <c r="C31" s="148" t="s">
        <v>120</v>
      </c>
      <c r="D31" s="149"/>
      <c r="E31" s="150"/>
      <c r="F31" s="154" t="s">
        <v>137</v>
      </c>
      <c r="G31" s="149"/>
      <c r="H31" s="149"/>
      <c r="I31" s="149"/>
      <c r="J31" s="150"/>
      <c r="K31" s="146" t="s">
        <v>21</v>
      </c>
      <c r="L31" s="146" t="s">
        <v>22</v>
      </c>
      <c r="M31" s="112" t="s">
        <v>5</v>
      </c>
      <c r="N31" s="112" t="s">
        <v>6</v>
      </c>
      <c r="O31" s="112" t="s">
        <v>7</v>
      </c>
      <c r="P31" s="112" t="s">
        <v>8</v>
      </c>
      <c r="Q31" s="112" t="s">
        <v>9</v>
      </c>
      <c r="R31" s="112" t="s">
        <v>10</v>
      </c>
      <c r="S31" s="112" t="s">
        <v>11</v>
      </c>
      <c r="T31" s="113"/>
      <c r="U31" s="4"/>
    </row>
    <row r="32" spans="2:21" ht="22.5" x14ac:dyDescent="0.55000000000000004">
      <c r="B32" s="137"/>
      <c r="C32" s="139"/>
      <c r="D32" s="140"/>
      <c r="E32" s="141"/>
      <c r="F32" s="139"/>
      <c r="G32" s="140"/>
      <c r="H32" s="140"/>
      <c r="I32" s="140"/>
      <c r="J32" s="141"/>
      <c r="K32" s="137"/>
      <c r="L32" s="137"/>
      <c r="M32" s="40">
        <f>M24+M28</f>
        <v>1000</v>
      </c>
      <c r="N32" s="40">
        <f t="shared" ref="N32:R34" si="0">N24+N28</f>
        <v>1000</v>
      </c>
      <c r="O32" s="40">
        <f t="shared" si="0"/>
        <v>1000</v>
      </c>
      <c r="P32" s="40">
        <f t="shared" si="0"/>
        <v>1000</v>
      </c>
      <c r="Q32" s="40">
        <f t="shared" si="0"/>
        <v>1000</v>
      </c>
      <c r="R32" s="40">
        <f t="shared" si="0"/>
        <v>1000</v>
      </c>
      <c r="S32" s="2">
        <f>SUM(M32:R32)</f>
        <v>6000</v>
      </c>
      <c r="T32" s="33"/>
      <c r="U32" s="4"/>
    </row>
    <row r="33" spans="1: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4"/>
    </row>
    <row r="34" spans="1:21" ht="23" thickBot="1" x14ac:dyDescent="0.6">
      <c r="B34" s="147"/>
      <c r="C34" s="151"/>
      <c r="D34" s="152"/>
      <c r="E34" s="153"/>
      <c r="F34" s="151"/>
      <c r="G34" s="152"/>
      <c r="H34" s="152"/>
      <c r="I34" s="152"/>
      <c r="J34" s="153"/>
      <c r="K34" s="147"/>
      <c r="L34" s="147"/>
      <c r="M34" s="114">
        <f>M26+M30</f>
        <v>1000</v>
      </c>
      <c r="N34" s="114">
        <f t="shared" si="0"/>
        <v>1000</v>
      </c>
      <c r="O34" s="114">
        <f t="shared" si="0"/>
        <v>1000</v>
      </c>
      <c r="P34" s="114">
        <f t="shared" si="0"/>
        <v>1000</v>
      </c>
      <c r="Q34" s="114">
        <f t="shared" si="0"/>
        <v>1000</v>
      </c>
      <c r="R34" s="114">
        <f t="shared" si="0"/>
        <v>1000</v>
      </c>
      <c r="S34" s="111">
        <f>SUM(M34:R34)</f>
        <v>6000</v>
      </c>
      <c r="T34" s="111">
        <f>S32+S34</f>
        <v>12000</v>
      </c>
      <c r="U34" s="4"/>
    </row>
    <row r="35" spans="1:21" ht="21.65" customHeight="1" x14ac:dyDescent="0.55000000000000004">
      <c r="B35" s="146" t="s">
        <v>161</v>
      </c>
      <c r="C35" s="148" t="s">
        <v>138</v>
      </c>
      <c r="D35" s="149"/>
      <c r="E35" s="150"/>
      <c r="F35" s="154" t="s">
        <v>168</v>
      </c>
      <c r="G35" s="149"/>
      <c r="H35" s="149"/>
      <c r="I35" s="149"/>
      <c r="J35" s="150"/>
      <c r="K35" s="146" t="s">
        <v>21</v>
      </c>
      <c r="L35" s="146" t="s">
        <v>22</v>
      </c>
      <c r="M35" s="112" t="s">
        <v>5</v>
      </c>
      <c r="N35" s="112" t="s">
        <v>6</v>
      </c>
      <c r="O35" s="112" t="s">
        <v>7</v>
      </c>
      <c r="P35" s="112" t="s">
        <v>8</v>
      </c>
      <c r="Q35" s="112" t="s">
        <v>9</v>
      </c>
      <c r="R35" s="112" t="s">
        <v>10</v>
      </c>
      <c r="S35" s="112" t="s">
        <v>11</v>
      </c>
      <c r="T35" s="113"/>
      <c r="U35" s="4"/>
    </row>
    <row r="36" spans="1:21" ht="22.5" x14ac:dyDescent="0.55000000000000004">
      <c r="B36" s="137"/>
      <c r="C36" s="139"/>
      <c r="D36" s="140"/>
      <c r="E36" s="141"/>
      <c r="F36" s="139"/>
      <c r="G36" s="140"/>
      <c r="H36" s="140"/>
      <c r="I36" s="140"/>
      <c r="J36" s="141"/>
      <c r="K36" s="137"/>
      <c r="L36" s="137"/>
      <c r="M36" s="40">
        <f>A①_管理部_入力!M36</f>
        <v>-50</v>
      </c>
      <c r="N36" s="40">
        <f>A①_管理部_入力!N36</f>
        <v>-50</v>
      </c>
      <c r="O36" s="40">
        <f>A①_管理部_入力!O36</f>
        <v>-50</v>
      </c>
      <c r="P36" s="40">
        <f>A①_管理部_入力!P36</f>
        <v>-50</v>
      </c>
      <c r="Q36" s="40">
        <f>A①_管理部_入力!Q36</f>
        <v>-50</v>
      </c>
      <c r="R36" s="40">
        <f>A①_管理部_入力!R36</f>
        <v>-50</v>
      </c>
      <c r="S36" s="2">
        <f>SUM(M36:R36)</f>
        <v>-300</v>
      </c>
      <c r="T36" s="33"/>
      <c r="U36" s="4"/>
    </row>
    <row r="37" spans="1: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1:21" ht="23" thickBot="1" x14ac:dyDescent="0.6">
      <c r="B38" s="147"/>
      <c r="C38" s="151"/>
      <c r="D38" s="152"/>
      <c r="E38" s="153"/>
      <c r="F38" s="151"/>
      <c r="G38" s="152"/>
      <c r="H38" s="152"/>
      <c r="I38" s="152"/>
      <c r="J38" s="153"/>
      <c r="K38" s="147"/>
      <c r="L38" s="147"/>
      <c r="M38" s="114">
        <f>A①_管理部_入力!M38</f>
        <v>-50</v>
      </c>
      <c r="N38" s="114">
        <f>A①_管理部_入力!N38</f>
        <v>-50</v>
      </c>
      <c r="O38" s="114">
        <f>A①_管理部_入力!O38</f>
        <v>-50</v>
      </c>
      <c r="P38" s="114">
        <f>A①_管理部_入力!P38</f>
        <v>-50</v>
      </c>
      <c r="Q38" s="114">
        <f>A①_管理部_入力!Q38</f>
        <v>-50</v>
      </c>
      <c r="R38" s="114">
        <f>A①_管理部_入力!R38</f>
        <v>-50</v>
      </c>
      <c r="S38" s="111">
        <f>SUM(M38:R38)</f>
        <v>-300</v>
      </c>
      <c r="T38" s="111">
        <f>S36+S38</f>
        <v>-600</v>
      </c>
      <c r="U38" s="4"/>
    </row>
    <row r="39" spans="1:21" ht="21.65" customHeight="1" x14ac:dyDescent="0.55000000000000004">
      <c r="B39" s="146" t="s">
        <v>165</v>
      </c>
      <c r="C39" s="148" t="s">
        <v>140</v>
      </c>
      <c r="D39" s="149"/>
      <c r="E39" s="150"/>
      <c r="F39" s="154" t="s">
        <v>168</v>
      </c>
      <c r="G39" s="149"/>
      <c r="H39" s="149"/>
      <c r="I39" s="149"/>
      <c r="J39" s="150"/>
      <c r="K39" s="146" t="s">
        <v>21</v>
      </c>
      <c r="L39" s="146" t="s">
        <v>22</v>
      </c>
      <c r="M39" s="112" t="s">
        <v>5</v>
      </c>
      <c r="N39" s="112" t="s">
        <v>6</v>
      </c>
      <c r="O39" s="112" t="s">
        <v>7</v>
      </c>
      <c r="P39" s="112" t="s">
        <v>8</v>
      </c>
      <c r="Q39" s="112" t="s">
        <v>9</v>
      </c>
      <c r="R39" s="112" t="s">
        <v>10</v>
      </c>
      <c r="S39" s="112" t="s">
        <v>11</v>
      </c>
      <c r="T39" s="113"/>
      <c r="U39" s="4"/>
    </row>
    <row r="40" spans="1:21" ht="22.5" x14ac:dyDescent="0.55000000000000004">
      <c r="B40" s="137"/>
      <c r="C40" s="139"/>
      <c r="D40" s="140"/>
      <c r="E40" s="141"/>
      <c r="F40" s="139"/>
      <c r="G40" s="140"/>
      <c r="H40" s="140"/>
      <c r="I40" s="140"/>
      <c r="J40" s="141"/>
      <c r="K40" s="137"/>
      <c r="L40" s="137"/>
      <c r="M40" s="40">
        <f>A①_管理部_入力!M40</f>
        <v>250</v>
      </c>
      <c r="N40" s="40">
        <f>A①_管理部_入力!N40</f>
        <v>250</v>
      </c>
      <c r="O40" s="40">
        <f>A①_管理部_入力!O40</f>
        <v>250</v>
      </c>
      <c r="P40" s="40">
        <f>A①_管理部_入力!P40</f>
        <v>250</v>
      </c>
      <c r="Q40" s="40">
        <f>A①_管理部_入力!Q40</f>
        <v>250</v>
      </c>
      <c r="R40" s="40">
        <f>A①_管理部_入力!R40</f>
        <v>250</v>
      </c>
      <c r="S40" s="2">
        <f>SUM(M40:R40)</f>
        <v>1500</v>
      </c>
      <c r="T40" s="33"/>
      <c r="U40" s="4"/>
    </row>
    <row r="41" spans="1: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1:21" ht="23" thickBot="1" x14ac:dyDescent="0.6">
      <c r="B42" s="147"/>
      <c r="C42" s="151"/>
      <c r="D42" s="152"/>
      <c r="E42" s="153"/>
      <c r="F42" s="151"/>
      <c r="G42" s="152"/>
      <c r="H42" s="152"/>
      <c r="I42" s="152"/>
      <c r="J42" s="153"/>
      <c r="K42" s="147"/>
      <c r="L42" s="147"/>
      <c r="M42" s="114">
        <f>A①_管理部_入力!M42</f>
        <v>250</v>
      </c>
      <c r="N42" s="114">
        <f>A①_管理部_入力!N42</f>
        <v>250</v>
      </c>
      <c r="O42" s="114">
        <f>A①_管理部_入力!O42</f>
        <v>250</v>
      </c>
      <c r="P42" s="114">
        <f>A①_管理部_入力!P42</f>
        <v>250</v>
      </c>
      <c r="Q42" s="114">
        <f>A①_管理部_入力!Q42</f>
        <v>250</v>
      </c>
      <c r="R42" s="114">
        <f>A①_管理部_入力!R42</f>
        <v>250</v>
      </c>
      <c r="S42" s="111">
        <f>SUM(M42:R42)</f>
        <v>1500</v>
      </c>
      <c r="T42" s="111">
        <f>S40+S42</f>
        <v>3000</v>
      </c>
      <c r="U42" s="4"/>
    </row>
    <row r="43" spans="1:21" ht="21.65" customHeight="1" x14ac:dyDescent="0.55000000000000004">
      <c r="B43" s="137" t="s">
        <v>47</v>
      </c>
      <c r="C43" s="139" t="s">
        <v>122</v>
      </c>
      <c r="D43" s="140"/>
      <c r="E43" s="141"/>
      <c r="F43" s="145" t="s">
        <v>141</v>
      </c>
      <c r="G43" s="140"/>
      <c r="H43" s="140"/>
      <c r="I43" s="140"/>
      <c r="J43" s="141"/>
      <c r="K43" s="137" t="s">
        <v>21</v>
      </c>
      <c r="L43" s="137" t="s">
        <v>22</v>
      </c>
      <c r="M43" s="100" t="s">
        <v>5</v>
      </c>
      <c r="N43" s="100" t="s">
        <v>6</v>
      </c>
      <c r="O43" s="100" t="s">
        <v>7</v>
      </c>
      <c r="P43" s="100" t="s">
        <v>8</v>
      </c>
      <c r="Q43" s="100" t="s">
        <v>9</v>
      </c>
      <c r="R43" s="100" t="s">
        <v>10</v>
      </c>
      <c r="S43" s="100" t="s">
        <v>11</v>
      </c>
      <c r="T43" s="33"/>
      <c r="U43" s="4"/>
    </row>
    <row r="44" spans="1:21" ht="22.5" x14ac:dyDescent="0.55000000000000004">
      <c r="B44" s="137"/>
      <c r="C44" s="139"/>
      <c r="D44" s="140"/>
      <c r="E44" s="141"/>
      <c r="F44" s="139"/>
      <c r="G44" s="140"/>
      <c r="H44" s="140"/>
      <c r="I44" s="140"/>
      <c r="J44" s="141"/>
      <c r="K44" s="137"/>
      <c r="L44" s="137"/>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1:21" ht="22.5" x14ac:dyDescent="0.55000000000000004">
      <c r="B46" s="138"/>
      <c r="C46" s="142"/>
      <c r="D46" s="143"/>
      <c r="E46" s="144"/>
      <c r="F46" s="142"/>
      <c r="G46" s="143"/>
      <c r="H46" s="143"/>
      <c r="I46" s="143"/>
      <c r="J46" s="144"/>
      <c r="K46" s="138"/>
      <c r="L46" s="138"/>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1:B34"/>
    <mergeCell ref="C31:E34"/>
    <mergeCell ref="F31:J34"/>
    <mergeCell ref="K31:K34"/>
    <mergeCell ref="L31:L34"/>
    <mergeCell ref="B27:B30"/>
    <mergeCell ref="C27:E30"/>
    <mergeCell ref="F27:J30"/>
    <mergeCell ref="K27:K30"/>
    <mergeCell ref="L27:L30"/>
    <mergeCell ref="B39:B42"/>
    <mergeCell ref="C39:E42"/>
    <mergeCell ref="F39:J42"/>
    <mergeCell ref="K39:K42"/>
    <mergeCell ref="L39:L42"/>
    <mergeCell ref="B35:B38"/>
    <mergeCell ref="C35:E38"/>
    <mergeCell ref="F35:J38"/>
    <mergeCell ref="K35:K38"/>
    <mergeCell ref="L35:L38"/>
    <mergeCell ref="B43:B46"/>
    <mergeCell ref="C43:E46"/>
    <mergeCell ref="F43:J46"/>
    <mergeCell ref="K43:K46"/>
    <mergeCell ref="L43:L46"/>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59" t="s">
        <v>28</v>
      </c>
      <c r="C2" s="159"/>
      <c r="D2" s="159"/>
      <c r="E2" s="159"/>
      <c r="F2" s="159"/>
      <c r="G2" s="159"/>
      <c r="H2" s="159"/>
      <c r="I2" s="159"/>
      <c r="J2" s="206" t="str">
        <f>A①_営業部_入力!J2</f>
        <v>第4-４問</v>
      </c>
      <c r="K2" s="206"/>
      <c r="L2" s="206"/>
      <c r="M2" s="41" t="str">
        <f>A①_営業部_入力!M2</f>
        <v>部門別月次予算PL（その４-４）</v>
      </c>
      <c r="N2" s="41"/>
      <c r="O2" s="41"/>
      <c r="P2" s="41"/>
      <c r="Q2" s="41"/>
      <c r="R2" s="41"/>
      <c r="S2" s="41"/>
      <c r="T2" s="7"/>
    </row>
    <row r="3" spans="2:20" ht="31.5" x14ac:dyDescent="1.05">
      <c r="B3" s="8"/>
      <c r="C3" s="30" t="s">
        <v>35</v>
      </c>
      <c r="D3" s="8"/>
      <c r="E3" s="8"/>
      <c r="F3" s="8"/>
      <c r="G3" s="30" t="s">
        <v>155</v>
      </c>
      <c r="H3" s="8"/>
      <c r="I3" s="8"/>
      <c r="J3" s="42" t="s">
        <v>56</v>
      </c>
      <c r="K3" s="9"/>
      <c r="L3" s="9"/>
      <c r="M3" s="9"/>
      <c r="N3" s="9"/>
      <c r="O3" s="9"/>
      <c r="P3" s="9"/>
      <c r="Q3" s="9"/>
      <c r="R3" s="9"/>
      <c r="S3" s="9"/>
      <c r="T3" s="10"/>
    </row>
    <row r="4" spans="2:20" ht="22.5" x14ac:dyDescent="0.55000000000000004">
      <c r="B4" s="161" t="s">
        <v>0</v>
      </c>
      <c r="C4" s="162"/>
      <c r="D4" s="162"/>
      <c r="E4" s="162"/>
      <c r="F4" s="162"/>
      <c r="G4" s="162"/>
      <c r="H4" s="162"/>
      <c r="I4" s="162"/>
      <c r="J4" s="162"/>
      <c r="K4" s="162"/>
      <c r="L4" s="162"/>
      <c r="M4" s="162"/>
      <c r="N4" s="162"/>
      <c r="O4" s="162"/>
      <c r="P4" s="162"/>
      <c r="Q4" s="162"/>
      <c r="R4" s="162"/>
      <c r="S4" s="162"/>
      <c r="T4" s="163"/>
    </row>
    <row r="5" spans="2:20" ht="67.75" customHeight="1" x14ac:dyDescent="0.55000000000000004">
      <c r="B5" s="164" t="s">
        <v>58</v>
      </c>
      <c r="C5" s="165"/>
      <c r="D5" s="165"/>
      <c r="E5" s="165"/>
      <c r="F5" s="165"/>
      <c r="G5" s="165"/>
      <c r="H5" s="165"/>
      <c r="I5" s="165"/>
      <c r="J5" s="165"/>
      <c r="K5" s="165"/>
      <c r="L5" s="165"/>
      <c r="M5" s="165"/>
      <c r="N5" s="165"/>
      <c r="O5" s="165"/>
      <c r="P5" s="165"/>
      <c r="Q5" s="165"/>
      <c r="R5" s="165"/>
      <c r="S5" s="165"/>
      <c r="T5" s="166"/>
    </row>
    <row r="6" spans="2:20" ht="6" customHeight="1" x14ac:dyDescent="0.55000000000000004"/>
    <row r="7" spans="2:20" ht="28.5" x14ac:dyDescent="0.95">
      <c r="B7" s="12">
        <v>1</v>
      </c>
      <c r="C7" s="155" t="s">
        <v>54</v>
      </c>
      <c r="D7" s="156"/>
      <c r="E7" s="157"/>
      <c r="F7" s="11">
        <v>1</v>
      </c>
      <c r="G7" s="158" t="s">
        <v>24</v>
      </c>
      <c r="H7" s="158"/>
      <c r="I7" s="158"/>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64"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5"/>
      <c r="D9" s="165"/>
      <c r="E9" s="165"/>
      <c r="F9" s="165"/>
      <c r="G9" s="165"/>
      <c r="H9" s="165"/>
      <c r="I9" s="165"/>
      <c r="J9" s="165"/>
      <c r="K9" s="165"/>
      <c r="L9" s="165"/>
      <c r="M9" s="165"/>
      <c r="N9" s="165"/>
      <c r="O9" s="165"/>
      <c r="P9" s="165"/>
      <c r="Q9" s="165"/>
      <c r="R9" s="165"/>
      <c r="S9" s="165"/>
      <c r="T9" s="166"/>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64"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65"/>
      <c r="D11" s="165"/>
      <c r="E11" s="165"/>
      <c r="F11" s="165"/>
      <c r="G11" s="165"/>
      <c r="H11" s="165"/>
      <c r="I11" s="165"/>
      <c r="J11" s="165"/>
      <c r="K11" s="165"/>
      <c r="L11" s="165"/>
      <c r="M11" s="165"/>
      <c r="N11" s="165"/>
      <c r="O11" s="165"/>
      <c r="P11" s="165"/>
      <c r="Q11" s="165"/>
      <c r="R11" s="165"/>
      <c r="S11" s="165"/>
      <c r="T11" s="166"/>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62</v>
      </c>
      <c r="D13" s="48"/>
      <c r="E13" s="48"/>
      <c r="F13" s="48"/>
      <c r="G13" s="48"/>
      <c r="H13" s="48"/>
      <c r="I13" s="48"/>
      <c r="J13" s="48"/>
      <c r="K13" s="48"/>
      <c r="L13" s="48"/>
      <c r="M13" s="48"/>
      <c r="N13" s="48"/>
      <c r="O13" s="48"/>
      <c r="P13" s="48"/>
      <c r="Q13" s="48"/>
      <c r="R13" s="48"/>
      <c r="S13" s="48"/>
      <c r="T13" s="49"/>
    </row>
    <row r="14" spans="2:20" ht="19.75" customHeight="1" thickBot="1" x14ac:dyDescent="0.6">
      <c r="B14" s="47"/>
      <c r="C14" s="51" t="s">
        <v>57</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91" t="s">
        <v>61</v>
      </c>
      <c r="E15" s="192"/>
      <c r="F15" s="48"/>
      <c r="G15" s="48" t="s">
        <v>74</v>
      </c>
      <c r="H15" s="48"/>
      <c r="I15" s="48"/>
      <c r="J15" s="48"/>
      <c r="K15" s="48"/>
      <c r="L15" s="48"/>
      <c r="M15" s="48"/>
      <c r="N15" s="48"/>
      <c r="O15" s="48"/>
      <c r="P15" s="48"/>
      <c r="Q15" s="48"/>
      <c r="R15" s="48"/>
      <c r="S15" s="48"/>
      <c r="T15" s="49"/>
    </row>
    <row r="16" spans="2:20" ht="19.75" customHeight="1" thickBot="1" x14ac:dyDescent="0.6">
      <c r="B16" s="47"/>
      <c r="C16" s="48"/>
      <c r="D16" s="191" t="s">
        <v>63</v>
      </c>
      <c r="E16" s="192"/>
      <c r="F16" s="48"/>
      <c r="G16" s="48" t="s">
        <v>98</v>
      </c>
      <c r="H16" s="48"/>
      <c r="I16" s="48"/>
      <c r="J16" s="48"/>
      <c r="K16" s="48"/>
      <c r="L16" s="48"/>
      <c r="M16" s="48"/>
      <c r="N16" s="48"/>
      <c r="O16" s="48"/>
      <c r="P16" s="48"/>
      <c r="Q16" s="48"/>
      <c r="R16" s="48"/>
      <c r="S16" s="48"/>
      <c r="T16" s="49"/>
    </row>
    <row r="17" spans="2:21" ht="19.75" customHeight="1" thickBot="1" x14ac:dyDescent="0.6">
      <c r="B17" s="47"/>
      <c r="C17" s="48"/>
      <c r="D17" s="181" t="s">
        <v>64</v>
      </c>
      <c r="E17" s="182"/>
      <c r="F17" s="48"/>
      <c r="G17" s="48" t="s">
        <v>98</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81" t="s">
        <v>65</v>
      </c>
      <c r="C19" s="182"/>
      <c r="D19" s="48"/>
      <c r="E19" s="48"/>
      <c r="F19" s="48"/>
      <c r="G19" s="48"/>
      <c r="H19" s="48"/>
      <c r="I19" s="48"/>
      <c r="J19" s="48"/>
      <c r="K19" s="48"/>
      <c r="L19" s="48"/>
      <c r="M19" s="48"/>
      <c r="N19" s="48"/>
      <c r="O19" s="48"/>
      <c r="P19" s="48"/>
      <c r="Q19" s="48"/>
      <c r="R19" s="48"/>
      <c r="S19" s="48"/>
      <c r="T19" s="49"/>
    </row>
    <row r="20" spans="2:21" ht="19.75" customHeight="1" thickBot="1" x14ac:dyDescent="0.6">
      <c r="B20" s="191" t="s">
        <v>66</v>
      </c>
      <c r="C20" s="192"/>
      <c r="D20" s="191" t="s">
        <v>67</v>
      </c>
      <c r="E20" s="193"/>
      <c r="F20" s="193"/>
      <c r="G20" s="192"/>
      <c r="H20" s="181" t="s">
        <v>68</v>
      </c>
      <c r="I20" s="194"/>
      <c r="J20" s="194"/>
      <c r="K20" s="182"/>
      <c r="L20" s="191" t="s">
        <v>69</v>
      </c>
      <c r="M20" s="192"/>
      <c r="N20" s="181" t="s">
        <v>70</v>
      </c>
      <c r="O20" s="182"/>
      <c r="P20" s="181" t="s">
        <v>71</v>
      </c>
      <c r="Q20" s="182"/>
      <c r="R20" s="189" t="s">
        <v>72</v>
      </c>
      <c r="S20" s="190"/>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83" t="s">
        <v>170</v>
      </c>
      <c r="C22" s="184"/>
      <c r="D22" s="184"/>
      <c r="E22" s="184"/>
      <c r="F22" s="184"/>
      <c r="G22" s="184"/>
      <c r="H22" s="184"/>
      <c r="I22" s="184"/>
      <c r="J22" s="184"/>
      <c r="K22" s="184"/>
      <c r="L22" s="184"/>
      <c r="M22" s="184"/>
      <c r="N22" s="184"/>
      <c r="O22" s="184"/>
      <c r="P22" s="184"/>
      <c r="Q22" s="184"/>
      <c r="R22" s="184"/>
      <c r="S22" s="184"/>
      <c r="T22" s="185"/>
    </row>
    <row r="23" spans="2:21" ht="22.5" x14ac:dyDescent="0.55000000000000004">
      <c r="B23" s="38" t="s">
        <v>1</v>
      </c>
      <c r="C23" s="186" t="s">
        <v>2</v>
      </c>
      <c r="D23" s="187"/>
      <c r="E23" s="188"/>
      <c r="F23" s="186" t="s">
        <v>12</v>
      </c>
      <c r="G23" s="187"/>
      <c r="H23" s="187"/>
      <c r="I23" s="187"/>
      <c r="J23" s="188"/>
      <c r="K23" s="45" t="s">
        <v>3</v>
      </c>
      <c r="L23" s="45" t="s">
        <v>4</v>
      </c>
      <c r="M23" s="46" t="s">
        <v>5</v>
      </c>
      <c r="N23" s="46" t="s">
        <v>6</v>
      </c>
      <c r="O23" s="46" t="s">
        <v>7</v>
      </c>
      <c r="P23" s="46" t="s">
        <v>8</v>
      </c>
      <c r="Q23" s="46" t="s">
        <v>9</v>
      </c>
      <c r="R23" s="46" t="s">
        <v>10</v>
      </c>
      <c r="S23" s="46" t="s">
        <v>11</v>
      </c>
      <c r="T23" s="37"/>
    </row>
    <row r="24" spans="2:21" ht="22.5" x14ac:dyDescent="0.55000000000000004">
      <c r="B24" s="137" t="s">
        <v>144</v>
      </c>
      <c r="C24" s="139" t="s">
        <v>25</v>
      </c>
      <c r="D24" s="140"/>
      <c r="E24" s="141"/>
      <c r="F24" s="145" t="s">
        <v>162</v>
      </c>
      <c r="G24" s="140"/>
      <c r="H24" s="140"/>
      <c r="I24" s="140"/>
      <c r="J24" s="141"/>
      <c r="K24" s="137" t="s">
        <v>21</v>
      </c>
      <c r="L24" s="137"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37"/>
      <c r="C25" s="139"/>
      <c r="D25" s="140"/>
      <c r="E25" s="141"/>
      <c r="F25" s="139"/>
      <c r="G25" s="140"/>
      <c r="H25" s="140"/>
      <c r="I25" s="140"/>
      <c r="J25" s="141"/>
      <c r="K25" s="137"/>
      <c r="L25" s="137"/>
      <c r="M25" s="46" t="s">
        <v>13</v>
      </c>
      <c r="N25" s="46" t="s">
        <v>14</v>
      </c>
      <c r="O25" s="46" t="s">
        <v>15</v>
      </c>
      <c r="P25" s="46" t="s">
        <v>16</v>
      </c>
      <c r="Q25" s="46" t="s">
        <v>17</v>
      </c>
      <c r="R25" s="46" t="s">
        <v>18</v>
      </c>
      <c r="S25" s="46" t="s">
        <v>19</v>
      </c>
      <c r="T25" s="46" t="s">
        <v>20</v>
      </c>
      <c r="U25" s="3"/>
    </row>
    <row r="26" spans="2:21" ht="23" thickBot="1" x14ac:dyDescent="0.6">
      <c r="B26" s="147"/>
      <c r="C26" s="151"/>
      <c r="D26" s="152"/>
      <c r="E26" s="153"/>
      <c r="F26" s="151"/>
      <c r="G26" s="152"/>
      <c r="H26" s="152"/>
      <c r="I26" s="152"/>
      <c r="J26" s="153"/>
      <c r="K26" s="147"/>
      <c r="L26" s="147"/>
      <c r="M26" s="114">
        <f>A①_営業部_入力!M34</f>
        <v>16720</v>
      </c>
      <c r="N26" s="114">
        <f>A①_営業部_入力!N34</f>
        <v>18335</v>
      </c>
      <c r="O26" s="114">
        <f>A①_営業部_入力!O34</f>
        <v>20140</v>
      </c>
      <c r="P26" s="114">
        <f>A①_営業部_入力!P34</f>
        <v>22135</v>
      </c>
      <c r="Q26" s="114">
        <f>A①_営業部_入力!Q34</f>
        <v>24320</v>
      </c>
      <c r="R26" s="114">
        <f>A①_営業部_入力!R34</f>
        <v>26695</v>
      </c>
      <c r="S26" s="111">
        <f>SUM(M26:R26)</f>
        <v>128345</v>
      </c>
      <c r="T26" s="111">
        <f>S24+S26</f>
        <v>201495</v>
      </c>
      <c r="U26" s="4"/>
    </row>
    <row r="27" spans="2:21" ht="22.5" x14ac:dyDescent="0.55000000000000004">
      <c r="B27" s="146" t="s">
        <v>145</v>
      </c>
      <c r="C27" s="148" t="s">
        <v>172</v>
      </c>
      <c r="D27" s="149"/>
      <c r="E27" s="150"/>
      <c r="F27" s="154" t="s">
        <v>171</v>
      </c>
      <c r="G27" s="149"/>
      <c r="H27" s="149"/>
      <c r="I27" s="149"/>
      <c r="J27" s="150"/>
      <c r="K27" s="146" t="s">
        <v>21</v>
      </c>
      <c r="L27" s="146" t="s">
        <v>22</v>
      </c>
      <c r="M27" s="112" t="s">
        <v>5</v>
      </c>
      <c r="N27" s="112" t="s">
        <v>6</v>
      </c>
      <c r="O27" s="112" t="s">
        <v>7</v>
      </c>
      <c r="P27" s="112" t="s">
        <v>8</v>
      </c>
      <c r="Q27" s="112" t="s">
        <v>9</v>
      </c>
      <c r="R27" s="112" t="s">
        <v>10</v>
      </c>
      <c r="S27" s="112" t="s">
        <v>11</v>
      </c>
      <c r="T27" s="113"/>
      <c r="U27" s="4"/>
    </row>
    <row r="28" spans="2:21" ht="22.5" x14ac:dyDescent="0.55000000000000004">
      <c r="B28" s="137"/>
      <c r="C28" s="139"/>
      <c r="D28" s="140"/>
      <c r="E28" s="141"/>
      <c r="F28" s="139"/>
      <c r="G28" s="140"/>
      <c r="H28" s="140"/>
      <c r="I28" s="140"/>
      <c r="J28" s="141"/>
      <c r="K28" s="137"/>
      <c r="L28" s="137"/>
      <c r="M28" s="40">
        <f>A①_購買部_入力!M56</f>
        <v>17100</v>
      </c>
      <c r="N28" s="40">
        <f>A①_購買部_入力!N56</f>
        <v>17100</v>
      </c>
      <c r="O28" s="40">
        <f>A①_購買部_入力!O56</f>
        <v>17100</v>
      </c>
      <c r="P28" s="40">
        <f>A①_購買部_入力!P56</f>
        <v>17100</v>
      </c>
      <c r="Q28" s="40">
        <f>A①_購買部_入力!Q56</f>
        <v>17100</v>
      </c>
      <c r="R28" s="40">
        <f>A①_購買部_入力!R56</f>
        <v>17100</v>
      </c>
      <c r="S28" s="2">
        <f>SUM(M28:R28)</f>
        <v>102600</v>
      </c>
      <c r="T28" s="33"/>
      <c r="U28" s="4"/>
    </row>
    <row r="29" spans="2:21" ht="22.5" x14ac:dyDescent="0.55000000000000004">
      <c r="B29" s="137"/>
      <c r="C29" s="139"/>
      <c r="D29" s="140"/>
      <c r="E29" s="141"/>
      <c r="F29" s="139"/>
      <c r="G29" s="140"/>
      <c r="H29" s="140"/>
      <c r="I29" s="140"/>
      <c r="J29" s="141"/>
      <c r="K29" s="137"/>
      <c r="L29" s="137"/>
      <c r="M29" s="46" t="s">
        <v>13</v>
      </c>
      <c r="N29" s="46" t="s">
        <v>14</v>
      </c>
      <c r="O29" s="46" t="s">
        <v>15</v>
      </c>
      <c r="P29" s="46" t="s">
        <v>16</v>
      </c>
      <c r="Q29" s="46" t="s">
        <v>17</v>
      </c>
      <c r="R29" s="46" t="s">
        <v>18</v>
      </c>
      <c r="S29" s="46" t="s">
        <v>19</v>
      </c>
      <c r="T29" s="46" t="s">
        <v>20</v>
      </c>
      <c r="U29" s="4"/>
    </row>
    <row r="30" spans="2:21" ht="23" thickBot="1" x14ac:dyDescent="0.6">
      <c r="B30" s="147"/>
      <c r="C30" s="151"/>
      <c r="D30" s="152"/>
      <c r="E30" s="153"/>
      <c r="F30" s="151"/>
      <c r="G30" s="152"/>
      <c r="H30" s="152"/>
      <c r="I30" s="152"/>
      <c r="J30" s="153"/>
      <c r="K30" s="147"/>
      <c r="L30" s="147"/>
      <c r="M30" s="114">
        <f>A①_購買部_入力!M58</f>
        <v>17100</v>
      </c>
      <c r="N30" s="114">
        <f>A①_購買部_入力!N58</f>
        <v>17100</v>
      </c>
      <c r="O30" s="114">
        <f>A①_購買部_入力!O58</f>
        <v>17100</v>
      </c>
      <c r="P30" s="114">
        <f>A①_購買部_入力!P58</f>
        <v>17100</v>
      </c>
      <c r="Q30" s="114">
        <f>A①_購買部_入力!Q58</f>
        <v>17100</v>
      </c>
      <c r="R30" s="114">
        <f>A①_購買部_入力!R58</f>
        <v>17100</v>
      </c>
      <c r="S30" s="111">
        <f>SUM(M30:R30)</f>
        <v>102600</v>
      </c>
      <c r="T30" s="111">
        <f>S28+S30</f>
        <v>205200</v>
      </c>
      <c r="U30" s="4"/>
    </row>
    <row r="31" spans="2:21" ht="21.65" customHeight="1" x14ac:dyDescent="0.55000000000000004">
      <c r="B31" s="146" t="s">
        <v>145</v>
      </c>
      <c r="C31" s="148" t="s">
        <v>173</v>
      </c>
      <c r="D31" s="149"/>
      <c r="E31" s="150"/>
      <c r="F31" s="154" t="s">
        <v>171</v>
      </c>
      <c r="G31" s="149"/>
      <c r="H31" s="149"/>
      <c r="I31" s="149"/>
      <c r="J31" s="150"/>
      <c r="K31" s="146" t="s">
        <v>21</v>
      </c>
      <c r="L31" s="146" t="s">
        <v>22</v>
      </c>
      <c r="M31" s="112" t="s">
        <v>5</v>
      </c>
      <c r="N31" s="112" t="s">
        <v>6</v>
      </c>
      <c r="O31" s="112" t="s">
        <v>7</v>
      </c>
      <c r="P31" s="112" t="s">
        <v>8</v>
      </c>
      <c r="Q31" s="112" t="s">
        <v>9</v>
      </c>
      <c r="R31" s="112" t="s">
        <v>10</v>
      </c>
      <c r="S31" s="112" t="s">
        <v>11</v>
      </c>
      <c r="T31" s="113"/>
      <c r="U31" s="4"/>
    </row>
    <row r="32" spans="2:21" ht="22.5" x14ac:dyDescent="0.55000000000000004">
      <c r="B32" s="137"/>
      <c r="C32" s="139"/>
      <c r="D32" s="140"/>
      <c r="E32" s="141"/>
      <c r="F32" s="139"/>
      <c r="G32" s="140"/>
      <c r="H32" s="140"/>
      <c r="I32" s="140"/>
      <c r="J32" s="141"/>
      <c r="K32" s="137"/>
      <c r="L32" s="137"/>
      <c r="M32" s="40">
        <f>A①_購買部_入力!M60</f>
        <v>11400</v>
      </c>
      <c r="N32" s="40">
        <f>A①_購買部_入力!N60</f>
        <v>10830</v>
      </c>
      <c r="O32" s="40">
        <f>A①_購買部_入力!O60</f>
        <v>10203</v>
      </c>
      <c r="P32" s="40">
        <f>A①_購買部_入力!P60</f>
        <v>9519</v>
      </c>
      <c r="Q32" s="40">
        <f>A①_購買部_入力!Q60</f>
        <v>8778</v>
      </c>
      <c r="R32" s="40">
        <f>A①_購買部_入力!R60</f>
        <v>7980</v>
      </c>
      <c r="S32" s="2">
        <f>SUM(M32:R32)</f>
        <v>58710</v>
      </c>
      <c r="T32" s="33"/>
      <c r="U32" s="4"/>
    </row>
    <row r="33" spans="2:21" ht="22.5" x14ac:dyDescent="0.55000000000000004">
      <c r="B33" s="137"/>
      <c r="C33" s="139"/>
      <c r="D33" s="140"/>
      <c r="E33" s="141"/>
      <c r="F33" s="139"/>
      <c r="G33" s="140"/>
      <c r="H33" s="140"/>
      <c r="I33" s="140"/>
      <c r="J33" s="141"/>
      <c r="K33" s="137"/>
      <c r="L33" s="137"/>
      <c r="M33" s="46" t="s">
        <v>13</v>
      </c>
      <c r="N33" s="46" t="s">
        <v>14</v>
      </c>
      <c r="O33" s="46" t="s">
        <v>15</v>
      </c>
      <c r="P33" s="46" t="s">
        <v>16</v>
      </c>
      <c r="Q33" s="46" t="s">
        <v>17</v>
      </c>
      <c r="R33" s="46" t="s">
        <v>18</v>
      </c>
      <c r="S33" s="46" t="s">
        <v>19</v>
      </c>
      <c r="T33" s="46" t="s">
        <v>20</v>
      </c>
      <c r="U33" s="4"/>
    </row>
    <row r="34" spans="2:21" ht="23" thickBot="1" x14ac:dyDescent="0.6">
      <c r="B34" s="147"/>
      <c r="C34" s="151"/>
      <c r="D34" s="152"/>
      <c r="E34" s="153"/>
      <c r="F34" s="151"/>
      <c r="G34" s="152"/>
      <c r="H34" s="152"/>
      <c r="I34" s="152"/>
      <c r="J34" s="153"/>
      <c r="K34" s="147"/>
      <c r="L34" s="147"/>
      <c r="M34" s="114">
        <f>A①_購買部_入力!M62</f>
        <v>7068</v>
      </c>
      <c r="N34" s="114">
        <f>A①_購買部_入力!N62</f>
        <v>6099</v>
      </c>
      <c r="O34" s="114">
        <f>A①_購買部_入力!O62</f>
        <v>5016</v>
      </c>
      <c r="P34" s="114">
        <f>A①_購買部_入力!P62</f>
        <v>3819</v>
      </c>
      <c r="Q34" s="114">
        <f>A①_購買部_入力!Q62</f>
        <v>2508</v>
      </c>
      <c r="R34" s="114">
        <f>A①_購買部_入力!R62</f>
        <v>1083</v>
      </c>
      <c r="S34" s="111">
        <f>SUM(M34:R34)</f>
        <v>25593</v>
      </c>
      <c r="T34" s="111">
        <f>S32+S34</f>
        <v>84303</v>
      </c>
      <c r="U34" s="4"/>
    </row>
    <row r="35" spans="2:21" ht="21.65" customHeight="1" x14ac:dyDescent="0.55000000000000004">
      <c r="B35" s="137" t="s">
        <v>145</v>
      </c>
      <c r="C35" s="139" t="s">
        <v>159</v>
      </c>
      <c r="D35" s="140"/>
      <c r="E35" s="141"/>
      <c r="F35" s="145" t="s">
        <v>171</v>
      </c>
      <c r="G35" s="140"/>
      <c r="H35" s="140"/>
      <c r="I35" s="140"/>
      <c r="J35" s="141"/>
      <c r="K35" s="137" t="s">
        <v>21</v>
      </c>
      <c r="L35" s="137" t="s">
        <v>22</v>
      </c>
      <c r="M35" s="100" t="s">
        <v>5</v>
      </c>
      <c r="N35" s="100" t="s">
        <v>6</v>
      </c>
      <c r="O35" s="100" t="s">
        <v>7</v>
      </c>
      <c r="P35" s="100" t="s">
        <v>8</v>
      </c>
      <c r="Q35" s="100" t="s">
        <v>9</v>
      </c>
      <c r="R35" s="100" t="s">
        <v>10</v>
      </c>
      <c r="S35" s="100" t="s">
        <v>11</v>
      </c>
      <c r="T35" s="33"/>
      <c r="U35" s="4"/>
    </row>
    <row r="36" spans="2:21" ht="22.5" x14ac:dyDescent="0.55000000000000004">
      <c r="B36" s="137"/>
      <c r="C36" s="139"/>
      <c r="D36" s="140"/>
      <c r="E36" s="141"/>
      <c r="F36" s="139"/>
      <c r="G36" s="140"/>
      <c r="H36" s="140"/>
      <c r="I36" s="140"/>
      <c r="J36" s="141"/>
      <c r="K36" s="137"/>
      <c r="L36" s="137"/>
      <c r="M36" s="40">
        <f>M28-M32</f>
        <v>5700</v>
      </c>
      <c r="N36" s="40">
        <f t="shared" ref="N36:R38" si="0">N28-N32</f>
        <v>6270</v>
      </c>
      <c r="O36" s="40">
        <f t="shared" si="0"/>
        <v>6897</v>
      </c>
      <c r="P36" s="40">
        <f t="shared" si="0"/>
        <v>7581</v>
      </c>
      <c r="Q36" s="40">
        <f t="shared" si="0"/>
        <v>8322</v>
      </c>
      <c r="R36" s="40">
        <f t="shared" si="0"/>
        <v>9120</v>
      </c>
      <c r="S36" s="2">
        <f>SUM(M36:R36)</f>
        <v>43890</v>
      </c>
      <c r="T36" s="33"/>
      <c r="U36" s="4"/>
    </row>
    <row r="37" spans="2:21" ht="22.5" x14ac:dyDescent="0.55000000000000004">
      <c r="B37" s="137"/>
      <c r="C37" s="139"/>
      <c r="D37" s="140"/>
      <c r="E37" s="141"/>
      <c r="F37" s="139"/>
      <c r="G37" s="140"/>
      <c r="H37" s="140"/>
      <c r="I37" s="140"/>
      <c r="J37" s="141"/>
      <c r="K37" s="137"/>
      <c r="L37" s="137"/>
      <c r="M37" s="46" t="s">
        <v>13</v>
      </c>
      <c r="N37" s="46" t="s">
        <v>14</v>
      </c>
      <c r="O37" s="46" t="s">
        <v>15</v>
      </c>
      <c r="P37" s="46" t="s">
        <v>16</v>
      </c>
      <c r="Q37" s="46" t="s">
        <v>17</v>
      </c>
      <c r="R37" s="46" t="s">
        <v>18</v>
      </c>
      <c r="S37" s="46" t="s">
        <v>19</v>
      </c>
      <c r="T37" s="46" t="s">
        <v>20</v>
      </c>
      <c r="U37" s="4"/>
    </row>
    <row r="38" spans="2:21" ht="23" thickBot="1" x14ac:dyDescent="0.6">
      <c r="B38" s="138"/>
      <c r="C38" s="142"/>
      <c r="D38" s="143"/>
      <c r="E38" s="144"/>
      <c r="F38" s="142"/>
      <c r="G38" s="143"/>
      <c r="H38" s="143"/>
      <c r="I38" s="143"/>
      <c r="J38" s="144"/>
      <c r="K38" s="138"/>
      <c r="L38" s="138"/>
      <c r="M38" s="40">
        <f>M30-M34</f>
        <v>10032</v>
      </c>
      <c r="N38" s="40">
        <f t="shared" si="0"/>
        <v>11001</v>
      </c>
      <c r="O38" s="40">
        <f t="shared" si="0"/>
        <v>12084</v>
      </c>
      <c r="P38" s="40">
        <f t="shared" si="0"/>
        <v>13281</v>
      </c>
      <c r="Q38" s="40">
        <f t="shared" si="0"/>
        <v>14592</v>
      </c>
      <c r="R38" s="40">
        <f t="shared" si="0"/>
        <v>16017</v>
      </c>
      <c r="S38" s="2">
        <f>SUM(M38:R38)</f>
        <v>77007</v>
      </c>
      <c r="T38" s="2">
        <f>S36+S38</f>
        <v>120897</v>
      </c>
      <c r="U38" s="4"/>
    </row>
    <row r="39" spans="2:21" ht="21.65" customHeight="1" x14ac:dyDescent="0.55000000000000004">
      <c r="B39" s="177" t="s">
        <v>40</v>
      </c>
      <c r="C39" s="148" t="s">
        <v>81</v>
      </c>
      <c r="D39" s="149"/>
      <c r="E39" s="150"/>
      <c r="F39" s="154" t="s">
        <v>163</v>
      </c>
      <c r="G39" s="149"/>
      <c r="H39" s="149"/>
      <c r="I39" s="149"/>
      <c r="J39" s="150"/>
      <c r="K39" s="177" t="s">
        <v>21</v>
      </c>
      <c r="L39" s="177" t="s">
        <v>22</v>
      </c>
      <c r="M39" s="46" t="s">
        <v>5</v>
      </c>
      <c r="N39" s="46" t="s">
        <v>6</v>
      </c>
      <c r="O39" s="46" t="s">
        <v>7</v>
      </c>
      <c r="P39" s="46" t="s">
        <v>8</v>
      </c>
      <c r="Q39" s="46" t="s">
        <v>9</v>
      </c>
      <c r="R39" s="46" t="s">
        <v>10</v>
      </c>
      <c r="S39" s="46" t="s">
        <v>11</v>
      </c>
      <c r="T39" s="37"/>
      <c r="U39" s="4"/>
    </row>
    <row r="40" spans="2:21" ht="22.5" x14ac:dyDescent="0.55000000000000004">
      <c r="B40" s="137"/>
      <c r="C40" s="139"/>
      <c r="D40" s="140"/>
      <c r="E40" s="141"/>
      <c r="F40" s="139"/>
      <c r="G40" s="140"/>
      <c r="H40" s="140"/>
      <c r="I40" s="140"/>
      <c r="J40" s="141"/>
      <c r="K40" s="137"/>
      <c r="L40" s="137"/>
      <c r="M40" s="40">
        <f>A①_営業部_入力!M48</f>
        <v>950</v>
      </c>
      <c r="N40" s="40">
        <f>A①_営業部_入力!N48</f>
        <v>1045</v>
      </c>
      <c r="O40" s="40">
        <f>A①_営業部_入力!O48</f>
        <v>1150</v>
      </c>
      <c r="P40" s="40">
        <f>A①_営業部_入力!P48</f>
        <v>1264</v>
      </c>
      <c r="Q40" s="40">
        <f>A①_営業部_入力!Q48</f>
        <v>1387</v>
      </c>
      <c r="R40" s="40">
        <f>A①_営業部_入力!R48</f>
        <v>1520</v>
      </c>
      <c r="S40" s="2">
        <f>SUM(M40:R40)</f>
        <v>7316</v>
      </c>
      <c r="T40" s="33"/>
      <c r="U40" s="4"/>
    </row>
    <row r="41" spans="2:21" ht="22.5" x14ac:dyDescent="0.55000000000000004">
      <c r="B41" s="137"/>
      <c r="C41" s="139"/>
      <c r="D41" s="140"/>
      <c r="E41" s="141"/>
      <c r="F41" s="139"/>
      <c r="G41" s="140"/>
      <c r="H41" s="140"/>
      <c r="I41" s="140"/>
      <c r="J41" s="141"/>
      <c r="K41" s="137"/>
      <c r="L41" s="137"/>
      <c r="M41" s="46" t="s">
        <v>13</v>
      </c>
      <c r="N41" s="46" t="s">
        <v>14</v>
      </c>
      <c r="O41" s="46" t="s">
        <v>15</v>
      </c>
      <c r="P41" s="46" t="s">
        <v>16</v>
      </c>
      <c r="Q41" s="46" t="s">
        <v>17</v>
      </c>
      <c r="R41" s="46" t="s">
        <v>18</v>
      </c>
      <c r="S41" s="46" t="s">
        <v>19</v>
      </c>
      <c r="T41" s="46" t="s">
        <v>20</v>
      </c>
      <c r="U41" s="4"/>
    </row>
    <row r="42" spans="2:21" ht="23" thickBot="1" x14ac:dyDescent="0.6">
      <c r="B42" s="147"/>
      <c r="C42" s="151"/>
      <c r="D42" s="152"/>
      <c r="E42" s="153"/>
      <c r="F42" s="151"/>
      <c r="G42" s="152"/>
      <c r="H42" s="152"/>
      <c r="I42" s="152"/>
      <c r="J42" s="153"/>
      <c r="K42" s="147"/>
      <c r="L42" s="147"/>
      <c r="M42" s="114">
        <f>A①_営業部_入力!M50</f>
        <v>1672</v>
      </c>
      <c r="N42" s="114">
        <f>A①_営業部_入力!N50</f>
        <v>1834</v>
      </c>
      <c r="O42" s="114">
        <f>A①_営業部_入力!O50</f>
        <v>2014</v>
      </c>
      <c r="P42" s="114">
        <f>A①_営業部_入力!P50</f>
        <v>2214</v>
      </c>
      <c r="Q42" s="114">
        <f>A①_営業部_入力!Q50</f>
        <v>2432</v>
      </c>
      <c r="R42" s="114">
        <f>A①_営業部_入力!R50</f>
        <v>2670</v>
      </c>
      <c r="S42" s="111">
        <f>SUM(M42:R42)</f>
        <v>12836</v>
      </c>
      <c r="T42" s="111">
        <f>S40+S42</f>
        <v>20152</v>
      </c>
      <c r="U42" s="4"/>
    </row>
    <row r="43" spans="2:21" ht="22.5" x14ac:dyDescent="0.55000000000000004">
      <c r="B43" s="146" t="s">
        <v>45</v>
      </c>
      <c r="C43" s="148" t="s">
        <v>83</v>
      </c>
      <c r="D43" s="149"/>
      <c r="E43" s="150"/>
      <c r="F43" s="154" t="s">
        <v>146</v>
      </c>
      <c r="G43" s="149"/>
      <c r="H43" s="149"/>
      <c r="I43" s="149"/>
      <c r="J43" s="150"/>
      <c r="K43" s="146" t="s">
        <v>21</v>
      </c>
      <c r="L43" s="146" t="s">
        <v>22</v>
      </c>
      <c r="M43" s="112" t="s">
        <v>5</v>
      </c>
      <c r="N43" s="112" t="s">
        <v>6</v>
      </c>
      <c r="O43" s="112" t="s">
        <v>7</v>
      </c>
      <c r="P43" s="112" t="s">
        <v>8</v>
      </c>
      <c r="Q43" s="112" t="s">
        <v>9</v>
      </c>
      <c r="R43" s="112" t="s">
        <v>10</v>
      </c>
      <c r="S43" s="112" t="s">
        <v>11</v>
      </c>
      <c r="T43" s="113"/>
      <c r="U43" s="4"/>
    </row>
    <row r="44" spans="2:21" ht="22.5" x14ac:dyDescent="0.55000000000000004">
      <c r="B44" s="137"/>
      <c r="C44" s="139"/>
      <c r="D44" s="140"/>
      <c r="E44" s="141"/>
      <c r="F44" s="139"/>
      <c r="G44" s="140"/>
      <c r="H44" s="140"/>
      <c r="I44" s="140"/>
      <c r="J44" s="141"/>
      <c r="K44" s="137"/>
      <c r="L44" s="137"/>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37"/>
      <c r="C45" s="139"/>
      <c r="D45" s="140"/>
      <c r="E45" s="141"/>
      <c r="F45" s="139"/>
      <c r="G45" s="140"/>
      <c r="H45" s="140"/>
      <c r="I45" s="140"/>
      <c r="J45" s="141"/>
      <c r="K45" s="137"/>
      <c r="L45" s="137"/>
      <c r="M45" s="46" t="s">
        <v>13</v>
      </c>
      <c r="N45" s="46" t="s">
        <v>14</v>
      </c>
      <c r="O45" s="46" t="s">
        <v>15</v>
      </c>
      <c r="P45" s="46" t="s">
        <v>16</v>
      </c>
      <c r="Q45" s="46" t="s">
        <v>17</v>
      </c>
      <c r="R45" s="46" t="s">
        <v>18</v>
      </c>
      <c r="S45" s="46" t="s">
        <v>19</v>
      </c>
      <c r="T45" s="46" t="s">
        <v>20</v>
      </c>
      <c r="U45" s="4"/>
    </row>
    <row r="46" spans="2:21" ht="23" thickBot="1" x14ac:dyDescent="0.6">
      <c r="B46" s="147"/>
      <c r="C46" s="151"/>
      <c r="D46" s="152"/>
      <c r="E46" s="153"/>
      <c r="F46" s="151"/>
      <c r="G46" s="152"/>
      <c r="H46" s="152"/>
      <c r="I46" s="152"/>
      <c r="J46" s="153"/>
      <c r="K46" s="147"/>
      <c r="L46" s="147"/>
      <c r="M46" s="111">
        <f t="shared" ref="M46:R46" si="2">M38+M42</f>
        <v>11704</v>
      </c>
      <c r="N46" s="111">
        <f t="shared" si="2"/>
        <v>12835</v>
      </c>
      <c r="O46" s="111">
        <f t="shared" si="2"/>
        <v>14098</v>
      </c>
      <c r="P46" s="111">
        <f t="shared" si="2"/>
        <v>15495</v>
      </c>
      <c r="Q46" s="111">
        <f t="shared" si="2"/>
        <v>17024</v>
      </c>
      <c r="R46" s="111">
        <f t="shared" si="2"/>
        <v>18687</v>
      </c>
      <c r="S46" s="111">
        <f>SUM(M46:R46)</f>
        <v>89843</v>
      </c>
      <c r="T46" s="111">
        <f>S44+S46</f>
        <v>141049</v>
      </c>
      <c r="U46" s="4"/>
    </row>
    <row r="47" spans="2:21" ht="22.5" x14ac:dyDescent="0.55000000000000004">
      <c r="B47" s="146" t="s">
        <v>46</v>
      </c>
      <c r="C47" s="148" t="s">
        <v>86</v>
      </c>
      <c r="D47" s="149"/>
      <c r="E47" s="150"/>
      <c r="F47" s="154" t="s">
        <v>147</v>
      </c>
      <c r="G47" s="149"/>
      <c r="H47" s="149"/>
      <c r="I47" s="149"/>
      <c r="J47" s="150"/>
      <c r="K47" s="146" t="s">
        <v>21</v>
      </c>
      <c r="L47" s="146" t="s">
        <v>22</v>
      </c>
      <c r="M47" s="112" t="s">
        <v>5</v>
      </c>
      <c r="N47" s="112" t="s">
        <v>6</v>
      </c>
      <c r="O47" s="112" t="s">
        <v>7</v>
      </c>
      <c r="P47" s="112" t="s">
        <v>8</v>
      </c>
      <c r="Q47" s="112" t="s">
        <v>9</v>
      </c>
      <c r="R47" s="112" t="s">
        <v>10</v>
      </c>
      <c r="S47" s="112" t="s">
        <v>11</v>
      </c>
      <c r="T47" s="113"/>
      <c r="U47" s="4"/>
    </row>
    <row r="48" spans="2:21" ht="22.5" x14ac:dyDescent="0.55000000000000004">
      <c r="B48" s="137"/>
      <c r="C48" s="139"/>
      <c r="D48" s="140"/>
      <c r="E48" s="141"/>
      <c r="F48" s="139"/>
      <c r="G48" s="140"/>
      <c r="H48" s="140"/>
      <c r="I48" s="140"/>
      <c r="J48" s="141"/>
      <c r="K48" s="137"/>
      <c r="L48" s="137"/>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37"/>
      <c r="C49" s="139"/>
      <c r="D49" s="140"/>
      <c r="E49" s="141"/>
      <c r="F49" s="139"/>
      <c r="G49" s="140"/>
      <c r="H49" s="140"/>
      <c r="I49" s="140"/>
      <c r="J49" s="141"/>
      <c r="K49" s="137"/>
      <c r="L49" s="137"/>
      <c r="M49" s="46" t="s">
        <v>13</v>
      </c>
      <c r="N49" s="46" t="s">
        <v>14</v>
      </c>
      <c r="O49" s="46" t="s">
        <v>15</v>
      </c>
      <c r="P49" s="46" t="s">
        <v>16</v>
      </c>
      <c r="Q49" s="46" t="s">
        <v>17</v>
      </c>
      <c r="R49" s="46" t="s">
        <v>18</v>
      </c>
      <c r="S49" s="46" t="s">
        <v>19</v>
      </c>
      <c r="T49" s="46" t="s">
        <v>20</v>
      </c>
      <c r="U49" s="4"/>
    </row>
    <row r="50" spans="2:21" ht="23" thickBot="1" x14ac:dyDescent="0.6">
      <c r="B50" s="147"/>
      <c r="C50" s="151"/>
      <c r="D50" s="152"/>
      <c r="E50" s="153"/>
      <c r="F50" s="151"/>
      <c r="G50" s="152"/>
      <c r="H50" s="152"/>
      <c r="I50" s="152"/>
      <c r="J50" s="153"/>
      <c r="K50" s="147"/>
      <c r="L50" s="147"/>
      <c r="M50" s="111">
        <f t="shared" ref="M50:R50" si="4">M26-M46</f>
        <v>5016</v>
      </c>
      <c r="N50" s="111">
        <f t="shared" si="4"/>
        <v>5500</v>
      </c>
      <c r="O50" s="111">
        <f t="shared" si="4"/>
        <v>6042</v>
      </c>
      <c r="P50" s="111">
        <f t="shared" si="4"/>
        <v>6640</v>
      </c>
      <c r="Q50" s="111">
        <f t="shared" si="4"/>
        <v>7296</v>
      </c>
      <c r="R50" s="111">
        <f t="shared" si="4"/>
        <v>8008</v>
      </c>
      <c r="S50" s="111">
        <f>SUM(M50:R50)</f>
        <v>38502</v>
      </c>
      <c r="T50" s="111">
        <f>S48+S50</f>
        <v>60446</v>
      </c>
      <c r="U50" s="4"/>
    </row>
    <row r="51" spans="2:21" ht="21.65" customHeight="1" x14ac:dyDescent="0.55000000000000004">
      <c r="B51" s="146" t="s">
        <v>47</v>
      </c>
      <c r="C51" s="148" t="s">
        <v>88</v>
      </c>
      <c r="D51" s="149"/>
      <c r="E51" s="150"/>
      <c r="F51" s="154" t="s">
        <v>148</v>
      </c>
      <c r="G51" s="149"/>
      <c r="H51" s="149"/>
      <c r="I51" s="149"/>
      <c r="J51" s="150"/>
      <c r="K51" s="146"/>
      <c r="L51" s="146" t="s">
        <v>77</v>
      </c>
      <c r="M51" s="112" t="s">
        <v>5</v>
      </c>
      <c r="N51" s="112" t="s">
        <v>6</v>
      </c>
      <c r="O51" s="112" t="s">
        <v>7</v>
      </c>
      <c r="P51" s="112" t="s">
        <v>8</v>
      </c>
      <c r="Q51" s="112" t="s">
        <v>9</v>
      </c>
      <c r="R51" s="112" t="s">
        <v>10</v>
      </c>
      <c r="S51" s="112" t="s">
        <v>11</v>
      </c>
      <c r="T51" s="113"/>
      <c r="U51" s="4"/>
    </row>
    <row r="52" spans="2:21" ht="22.5" x14ac:dyDescent="0.55000000000000004">
      <c r="B52" s="137"/>
      <c r="C52" s="139"/>
      <c r="D52" s="140"/>
      <c r="E52" s="141"/>
      <c r="F52" s="139"/>
      <c r="G52" s="140"/>
      <c r="H52" s="140"/>
      <c r="I52" s="140"/>
      <c r="J52" s="141"/>
      <c r="K52" s="137"/>
      <c r="L52" s="137"/>
      <c r="M52" s="50">
        <f>ROUND(M48/M$24*100,0)</f>
        <v>30</v>
      </c>
      <c r="N52" s="50">
        <f t="shared" ref="N52:S52" si="5">ROUND(N48/N$24*100,0)</f>
        <v>30</v>
      </c>
      <c r="O52" s="50">
        <f t="shared" si="5"/>
        <v>30</v>
      </c>
      <c r="P52" s="50">
        <f t="shared" si="5"/>
        <v>30</v>
      </c>
      <c r="Q52" s="50">
        <f t="shared" si="5"/>
        <v>30</v>
      </c>
      <c r="R52" s="50">
        <f t="shared" si="5"/>
        <v>30</v>
      </c>
      <c r="S52" s="50">
        <f t="shared" si="5"/>
        <v>30</v>
      </c>
      <c r="T52" s="33"/>
      <c r="U52" s="4"/>
    </row>
    <row r="53" spans="2:21" ht="22.5" x14ac:dyDescent="0.55000000000000004">
      <c r="B53" s="137"/>
      <c r="C53" s="139"/>
      <c r="D53" s="140"/>
      <c r="E53" s="141"/>
      <c r="F53" s="139"/>
      <c r="G53" s="140"/>
      <c r="H53" s="140"/>
      <c r="I53" s="140"/>
      <c r="J53" s="141"/>
      <c r="K53" s="137"/>
      <c r="L53" s="137"/>
      <c r="M53" s="46" t="s">
        <v>13</v>
      </c>
      <c r="N53" s="46" t="s">
        <v>14</v>
      </c>
      <c r="O53" s="46" t="s">
        <v>15</v>
      </c>
      <c r="P53" s="46" t="s">
        <v>16</v>
      </c>
      <c r="Q53" s="46" t="s">
        <v>17</v>
      </c>
      <c r="R53" s="46" t="s">
        <v>18</v>
      </c>
      <c r="S53" s="46" t="s">
        <v>19</v>
      </c>
      <c r="T53" s="46" t="s">
        <v>20</v>
      </c>
      <c r="U53" s="4"/>
    </row>
    <row r="54" spans="2:21" ht="23" thickBot="1" x14ac:dyDescent="0.6">
      <c r="B54" s="147"/>
      <c r="C54" s="151"/>
      <c r="D54" s="152"/>
      <c r="E54" s="153"/>
      <c r="F54" s="151"/>
      <c r="G54" s="152"/>
      <c r="H54" s="152"/>
      <c r="I54" s="152"/>
      <c r="J54" s="153"/>
      <c r="K54" s="147"/>
      <c r="L54" s="147"/>
      <c r="M54" s="115">
        <f>ROUND(M50/M$26*100,0)</f>
        <v>30</v>
      </c>
      <c r="N54" s="115">
        <f t="shared" ref="N54:T54" si="6">ROUND(N50/N$26*100,0)</f>
        <v>30</v>
      </c>
      <c r="O54" s="115">
        <f t="shared" si="6"/>
        <v>30</v>
      </c>
      <c r="P54" s="115">
        <f t="shared" si="6"/>
        <v>30</v>
      </c>
      <c r="Q54" s="115">
        <f t="shared" si="6"/>
        <v>30</v>
      </c>
      <c r="R54" s="115">
        <f t="shared" si="6"/>
        <v>30</v>
      </c>
      <c r="S54" s="115">
        <f t="shared" si="6"/>
        <v>30</v>
      </c>
      <c r="T54" s="115">
        <f t="shared" si="6"/>
        <v>30</v>
      </c>
      <c r="U54" s="4"/>
    </row>
    <row r="55" spans="2:21" ht="21.65" customHeight="1" x14ac:dyDescent="0.55000000000000004">
      <c r="B55" s="146" t="s">
        <v>149</v>
      </c>
      <c r="C55" s="148" t="s">
        <v>75</v>
      </c>
      <c r="D55" s="149"/>
      <c r="E55" s="150"/>
      <c r="F55" s="154" t="s">
        <v>174</v>
      </c>
      <c r="G55" s="149"/>
      <c r="H55" s="149"/>
      <c r="I55" s="149"/>
      <c r="J55" s="150"/>
      <c r="K55" s="146" t="s">
        <v>21</v>
      </c>
      <c r="L55" s="146" t="s">
        <v>22</v>
      </c>
      <c r="M55" s="112" t="s">
        <v>5</v>
      </c>
      <c r="N55" s="112" t="s">
        <v>6</v>
      </c>
      <c r="O55" s="112" t="s">
        <v>7</v>
      </c>
      <c r="P55" s="112" t="s">
        <v>8</v>
      </c>
      <c r="Q55" s="112" t="s">
        <v>9</v>
      </c>
      <c r="R55" s="112" t="s">
        <v>10</v>
      </c>
      <c r="S55" s="112" t="s">
        <v>11</v>
      </c>
      <c r="T55" s="113"/>
      <c r="U55" s="4"/>
    </row>
    <row r="56" spans="2:21" ht="22.5" x14ac:dyDescent="0.55000000000000004">
      <c r="B56" s="137"/>
      <c r="C56" s="139"/>
      <c r="D56" s="140"/>
      <c r="E56" s="141"/>
      <c r="F56" s="139"/>
      <c r="G56" s="140"/>
      <c r="H56" s="140"/>
      <c r="I56" s="140"/>
      <c r="J56" s="141"/>
      <c r="K56" s="137"/>
      <c r="L56" s="137"/>
      <c r="M56" s="40">
        <f>A①_営業部_入力!M64+A①_購買部_入力!M72+A①_管理部_入力!M24</f>
        <v>3300</v>
      </c>
      <c r="N56" s="40">
        <f>A①_営業部_入力!N64+A①_購買部_入力!N72+A①_管理部_入力!N24</f>
        <v>3300</v>
      </c>
      <c r="O56" s="40">
        <f>A①_営業部_入力!O64+A①_購買部_入力!O72+A①_管理部_入力!O24</f>
        <v>3300</v>
      </c>
      <c r="P56" s="40">
        <f>A①_営業部_入力!P64+A①_購買部_入力!P72+A①_管理部_入力!P24</f>
        <v>3300</v>
      </c>
      <c r="Q56" s="40">
        <f>A①_営業部_入力!Q64+A①_購買部_入力!Q72+A①_管理部_入力!Q24</f>
        <v>3300</v>
      </c>
      <c r="R56" s="40">
        <f>A①_営業部_入力!R64+A①_購買部_入力!R72+A①_管理部_入力!R24</f>
        <v>3300</v>
      </c>
      <c r="S56" s="2">
        <f>SUM(M56:R56)</f>
        <v>19800</v>
      </c>
      <c r="T56" s="33"/>
      <c r="U56" s="4"/>
    </row>
    <row r="57" spans="2:21" ht="22.5" x14ac:dyDescent="0.55000000000000004">
      <c r="B57" s="137"/>
      <c r="C57" s="139"/>
      <c r="D57" s="140"/>
      <c r="E57" s="141"/>
      <c r="F57" s="139"/>
      <c r="G57" s="140"/>
      <c r="H57" s="140"/>
      <c r="I57" s="140"/>
      <c r="J57" s="141"/>
      <c r="K57" s="137"/>
      <c r="L57" s="137"/>
      <c r="M57" s="46" t="s">
        <v>13</v>
      </c>
      <c r="N57" s="46" t="s">
        <v>14</v>
      </c>
      <c r="O57" s="46" t="s">
        <v>15</v>
      </c>
      <c r="P57" s="46" t="s">
        <v>16</v>
      </c>
      <c r="Q57" s="46" t="s">
        <v>17</v>
      </c>
      <c r="R57" s="46" t="s">
        <v>18</v>
      </c>
      <c r="S57" s="46" t="s">
        <v>19</v>
      </c>
      <c r="T57" s="46" t="s">
        <v>20</v>
      </c>
      <c r="U57" s="4"/>
    </row>
    <row r="58" spans="2:21" ht="23" thickBot="1" x14ac:dyDescent="0.6">
      <c r="B58" s="147"/>
      <c r="C58" s="151"/>
      <c r="D58" s="152"/>
      <c r="E58" s="153"/>
      <c r="F58" s="151"/>
      <c r="G58" s="152"/>
      <c r="H58" s="152"/>
      <c r="I58" s="152"/>
      <c r="J58" s="153"/>
      <c r="K58" s="147"/>
      <c r="L58" s="147"/>
      <c r="M58" s="114">
        <f>A①_営業部_入力!M66+A①_購買部_入力!M74+A①_管理部_入力!M26</f>
        <v>3300</v>
      </c>
      <c r="N58" s="114">
        <f>A①_営業部_入力!N66+A①_購買部_入力!N74+A①_管理部_入力!N26</f>
        <v>3300</v>
      </c>
      <c r="O58" s="114">
        <f>A①_営業部_入力!O66+A①_購買部_入力!O74+A①_管理部_入力!O26</f>
        <v>3300</v>
      </c>
      <c r="P58" s="114">
        <f>A①_営業部_入力!P66+A①_購買部_入力!P74+A①_管理部_入力!P26</f>
        <v>3300</v>
      </c>
      <c r="Q58" s="114">
        <f>A①_営業部_入力!Q66+A①_購買部_入力!Q74+A①_管理部_入力!Q26</f>
        <v>3300</v>
      </c>
      <c r="R58" s="114">
        <f>A①_営業部_入力!R66+A①_購買部_入力!R74+A①_管理部_入力!R26</f>
        <v>3300</v>
      </c>
      <c r="S58" s="111">
        <f>SUM(M58:R58)</f>
        <v>19800</v>
      </c>
      <c r="T58" s="111">
        <f>S56+S58</f>
        <v>39600</v>
      </c>
      <c r="U58" s="4"/>
    </row>
    <row r="59" spans="2:21" ht="21.65" customHeight="1" x14ac:dyDescent="0.55000000000000004">
      <c r="B59" s="146" t="s">
        <v>150</v>
      </c>
      <c r="C59" s="148" t="s">
        <v>93</v>
      </c>
      <c r="D59" s="149"/>
      <c r="E59" s="150"/>
      <c r="F59" s="154" t="s">
        <v>174</v>
      </c>
      <c r="G59" s="149"/>
      <c r="H59" s="149"/>
      <c r="I59" s="149"/>
      <c r="J59" s="150"/>
      <c r="K59" s="146" t="s">
        <v>21</v>
      </c>
      <c r="L59" s="146" t="s">
        <v>22</v>
      </c>
      <c r="M59" s="112" t="s">
        <v>5</v>
      </c>
      <c r="N59" s="112" t="s">
        <v>6</v>
      </c>
      <c r="O59" s="112" t="s">
        <v>7</v>
      </c>
      <c r="P59" s="112" t="s">
        <v>8</v>
      </c>
      <c r="Q59" s="112" t="s">
        <v>9</v>
      </c>
      <c r="R59" s="112" t="s">
        <v>10</v>
      </c>
      <c r="S59" s="112" t="s">
        <v>11</v>
      </c>
      <c r="T59" s="113"/>
      <c r="U59" s="4"/>
    </row>
    <row r="60" spans="2:21" ht="22.5" x14ac:dyDescent="0.55000000000000004">
      <c r="B60" s="137"/>
      <c r="C60" s="139"/>
      <c r="D60" s="140"/>
      <c r="E60" s="141"/>
      <c r="F60" s="139"/>
      <c r="G60" s="140"/>
      <c r="H60" s="140"/>
      <c r="I60" s="140"/>
      <c r="J60" s="141"/>
      <c r="K60" s="137"/>
      <c r="L60" s="137"/>
      <c r="M60" s="40">
        <f>A①_営業部_入力!M68+A①_購買部_入力!M76+A①_管理部_入力!M28</f>
        <v>500</v>
      </c>
      <c r="N60" s="40">
        <f>A①_営業部_入力!N68+A①_購買部_入力!N76+A①_管理部_入力!N28</f>
        <v>500</v>
      </c>
      <c r="O60" s="40">
        <f>A①_営業部_入力!O68+A①_購買部_入力!O76+A①_管理部_入力!O28</f>
        <v>500</v>
      </c>
      <c r="P60" s="40">
        <f>A①_営業部_入力!P68+A①_購買部_入力!P76+A①_管理部_入力!P28</f>
        <v>500</v>
      </c>
      <c r="Q60" s="40">
        <f>A①_営業部_入力!Q68+A①_購買部_入力!Q76+A①_管理部_入力!Q28</f>
        <v>500</v>
      </c>
      <c r="R60" s="40">
        <f>A①_営業部_入力!R68+A①_購買部_入力!R76+A①_管理部_入力!R28</f>
        <v>500</v>
      </c>
      <c r="S60" s="2">
        <f>SUM(M60:R60)</f>
        <v>3000</v>
      </c>
      <c r="T60" s="33"/>
      <c r="U60" s="4"/>
    </row>
    <row r="61" spans="2:21" ht="22.5" x14ac:dyDescent="0.55000000000000004">
      <c r="B61" s="137"/>
      <c r="C61" s="139"/>
      <c r="D61" s="140"/>
      <c r="E61" s="141"/>
      <c r="F61" s="139"/>
      <c r="G61" s="140"/>
      <c r="H61" s="140"/>
      <c r="I61" s="140"/>
      <c r="J61" s="141"/>
      <c r="K61" s="137"/>
      <c r="L61" s="137"/>
      <c r="M61" s="46" t="s">
        <v>13</v>
      </c>
      <c r="N61" s="46" t="s">
        <v>14</v>
      </c>
      <c r="O61" s="46" t="s">
        <v>15</v>
      </c>
      <c r="P61" s="46" t="s">
        <v>16</v>
      </c>
      <c r="Q61" s="46" t="s">
        <v>17</v>
      </c>
      <c r="R61" s="46" t="s">
        <v>18</v>
      </c>
      <c r="S61" s="46" t="s">
        <v>19</v>
      </c>
      <c r="T61" s="46" t="s">
        <v>20</v>
      </c>
      <c r="U61" s="4"/>
    </row>
    <row r="62" spans="2:21" ht="23" thickBot="1" x14ac:dyDescent="0.6">
      <c r="B62" s="147"/>
      <c r="C62" s="151"/>
      <c r="D62" s="152"/>
      <c r="E62" s="153"/>
      <c r="F62" s="151"/>
      <c r="G62" s="152"/>
      <c r="H62" s="152"/>
      <c r="I62" s="152"/>
      <c r="J62" s="153"/>
      <c r="K62" s="147"/>
      <c r="L62" s="147"/>
      <c r="M62" s="114">
        <f>A①_営業部_入力!M70+A①_購買部_入力!M78+A①_管理部_入力!M30</f>
        <v>500</v>
      </c>
      <c r="N62" s="114">
        <f>A①_営業部_入力!N70+A①_購買部_入力!N78+A①_管理部_入力!N30</f>
        <v>500</v>
      </c>
      <c r="O62" s="114">
        <f>A①_営業部_入力!O70+A①_購買部_入力!O78+A①_管理部_入力!O30</f>
        <v>500</v>
      </c>
      <c r="P62" s="114">
        <f>A①_営業部_入力!P70+A①_購買部_入力!P78+A①_管理部_入力!P30</f>
        <v>500</v>
      </c>
      <c r="Q62" s="114">
        <f>A①_営業部_入力!Q70+A①_購買部_入力!Q78+A①_管理部_入力!Q30</f>
        <v>500</v>
      </c>
      <c r="R62" s="114">
        <f>A①_営業部_入力!R70+A①_購買部_入力!R78+A①_管理部_入力!R30</f>
        <v>500</v>
      </c>
      <c r="S62" s="111">
        <f>SUM(M62:R62)</f>
        <v>3000</v>
      </c>
      <c r="T62" s="111">
        <f>S60+S62</f>
        <v>6000</v>
      </c>
      <c r="U62" s="4"/>
    </row>
    <row r="63" spans="2:21" ht="22.5" x14ac:dyDescent="0.55000000000000004">
      <c r="B63" s="146" t="s">
        <v>85</v>
      </c>
      <c r="C63" s="148" t="s">
        <v>94</v>
      </c>
      <c r="D63" s="149"/>
      <c r="E63" s="150"/>
      <c r="F63" s="154" t="s">
        <v>151</v>
      </c>
      <c r="G63" s="149"/>
      <c r="H63" s="149"/>
      <c r="I63" s="149"/>
      <c r="J63" s="150"/>
      <c r="K63" s="146" t="s">
        <v>21</v>
      </c>
      <c r="L63" s="146" t="s">
        <v>22</v>
      </c>
      <c r="M63" s="112" t="s">
        <v>5</v>
      </c>
      <c r="N63" s="112" t="s">
        <v>6</v>
      </c>
      <c r="O63" s="112" t="s">
        <v>7</v>
      </c>
      <c r="P63" s="112" t="s">
        <v>8</v>
      </c>
      <c r="Q63" s="112" t="s">
        <v>9</v>
      </c>
      <c r="R63" s="112" t="s">
        <v>10</v>
      </c>
      <c r="S63" s="112" t="s">
        <v>11</v>
      </c>
      <c r="T63" s="113"/>
      <c r="U63" s="4"/>
    </row>
    <row r="64" spans="2:21" ht="22.5" x14ac:dyDescent="0.55000000000000004">
      <c r="B64" s="137"/>
      <c r="C64" s="139"/>
      <c r="D64" s="140"/>
      <c r="E64" s="141"/>
      <c r="F64" s="139"/>
      <c r="G64" s="140"/>
      <c r="H64" s="140"/>
      <c r="I64" s="140"/>
      <c r="J64" s="141"/>
      <c r="K64" s="137"/>
      <c r="L64" s="137"/>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37"/>
      <c r="C65" s="139"/>
      <c r="D65" s="140"/>
      <c r="E65" s="141"/>
      <c r="F65" s="139"/>
      <c r="G65" s="140"/>
      <c r="H65" s="140"/>
      <c r="I65" s="140"/>
      <c r="J65" s="141"/>
      <c r="K65" s="137"/>
      <c r="L65" s="137"/>
      <c r="M65" s="46" t="s">
        <v>13</v>
      </c>
      <c r="N65" s="46" t="s">
        <v>14</v>
      </c>
      <c r="O65" s="46" t="s">
        <v>15</v>
      </c>
      <c r="P65" s="46" t="s">
        <v>16</v>
      </c>
      <c r="Q65" s="46" t="s">
        <v>17</v>
      </c>
      <c r="R65" s="46" t="s">
        <v>18</v>
      </c>
      <c r="S65" s="46" t="s">
        <v>19</v>
      </c>
      <c r="T65" s="46" t="s">
        <v>20</v>
      </c>
      <c r="U65" s="4"/>
    </row>
    <row r="66" spans="1:21" ht="23" thickBot="1" x14ac:dyDescent="0.6">
      <c r="B66" s="147"/>
      <c r="C66" s="151"/>
      <c r="D66" s="152"/>
      <c r="E66" s="153"/>
      <c r="F66" s="151"/>
      <c r="G66" s="152"/>
      <c r="H66" s="152"/>
      <c r="I66" s="152"/>
      <c r="J66" s="153"/>
      <c r="K66" s="147"/>
      <c r="L66" s="147"/>
      <c r="M66" s="111">
        <f>M58+M62</f>
        <v>3800</v>
      </c>
      <c r="N66" s="111">
        <f t="shared" si="7"/>
        <v>3800</v>
      </c>
      <c r="O66" s="111">
        <f t="shared" si="7"/>
        <v>3800</v>
      </c>
      <c r="P66" s="111">
        <f t="shared" si="7"/>
        <v>3800</v>
      </c>
      <c r="Q66" s="111">
        <f t="shared" si="7"/>
        <v>3800</v>
      </c>
      <c r="R66" s="111">
        <f t="shared" si="7"/>
        <v>3800</v>
      </c>
      <c r="S66" s="111">
        <f>SUM(M66:R66)</f>
        <v>22800</v>
      </c>
      <c r="T66" s="111">
        <f>S64+S66</f>
        <v>45600</v>
      </c>
      <c r="U66" s="4"/>
    </row>
    <row r="67" spans="1:21" ht="22.5" x14ac:dyDescent="0.55000000000000004">
      <c r="B67" s="146" t="s">
        <v>152</v>
      </c>
      <c r="C67" s="148" t="s">
        <v>96</v>
      </c>
      <c r="D67" s="149"/>
      <c r="E67" s="150"/>
      <c r="F67" s="154" t="s">
        <v>153</v>
      </c>
      <c r="G67" s="149"/>
      <c r="H67" s="149"/>
      <c r="I67" s="149"/>
      <c r="J67" s="150"/>
      <c r="K67" s="146" t="s">
        <v>21</v>
      </c>
      <c r="L67" s="146" t="s">
        <v>22</v>
      </c>
      <c r="M67" s="112" t="s">
        <v>5</v>
      </c>
      <c r="N67" s="112" t="s">
        <v>6</v>
      </c>
      <c r="O67" s="112" t="s">
        <v>7</v>
      </c>
      <c r="P67" s="112" t="s">
        <v>8</v>
      </c>
      <c r="Q67" s="112" t="s">
        <v>9</v>
      </c>
      <c r="R67" s="112" t="s">
        <v>10</v>
      </c>
      <c r="S67" s="112" t="s">
        <v>11</v>
      </c>
      <c r="T67" s="113"/>
      <c r="U67" s="4"/>
    </row>
    <row r="68" spans="1:21" ht="22.5" x14ac:dyDescent="0.55000000000000004">
      <c r="B68" s="137"/>
      <c r="C68" s="139"/>
      <c r="D68" s="140"/>
      <c r="E68" s="141"/>
      <c r="F68" s="139"/>
      <c r="G68" s="140"/>
      <c r="H68" s="140"/>
      <c r="I68" s="140"/>
      <c r="J68" s="141"/>
      <c r="K68" s="137"/>
      <c r="L68" s="137"/>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37"/>
      <c r="C69" s="139"/>
      <c r="D69" s="140"/>
      <c r="E69" s="141"/>
      <c r="F69" s="139"/>
      <c r="G69" s="140"/>
      <c r="H69" s="140"/>
      <c r="I69" s="140"/>
      <c r="J69" s="141"/>
      <c r="K69" s="137"/>
      <c r="L69" s="137"/>
      <c r="M69" s="46" t="s">
        <v>13</v>
      </c>
      <c r="N69" s="46" t="s">
        <v>14</v>
      </c>
      <c r="O69" s="46" t="s">
        <v>15</v>
      </c>
      <c r="P69" s="46" t="s">
        <v>16</v>
      </c>
      <c r="Q69" s="46" t="s">
        <v>17</v>
      </c>
      <c r="R69" s="46" t="s">
        <v>18</v>
      </c>
      <c r="S69" s="46" t="s">
        <v>19</v>
      </c>
      <c r="T69" s="46" t="s">
        <v>20</v>
      </c>
      <c r="U69" s="4"/>
    </row>
    <row r="70" spans="1:21" ht="23" thickBot="1" x14ac:dyDescent="0.6">
      <c r="B70" s="147"/>
      <c r="C70" s="151"/>
      <c r="D70" s="152"/>
      <c r="E70" s="153"/>
      <c r="F70" s="151"/>
      <c r="G70" s="152"/>
      <c r="H70" s="152"/>
      <c r="I70" s="152"/>
      <c r="J70" s="153"/>
      <c r="K70" s="147"/>
      <c r="L70" s="147"/>
      <c r="M70" s="111">
        <f>M50-M66</f>
        <v>1216</v>
      </c>
      <c r="N70" s="111">
        <f t="shared" si="8"/>
        <v>1700</v>
      </c>
      <c r="O70" s="111">
        <f t="shared" si="8"/>
        <v>2242</v>
      </c>
      <c r="P70" s="111">
        <f t="shared" si="8"/>
        <v>2840</v>
      </c>
      <c r="Q70" s="111">
        <f t="shared" si="8"/>
        <v>3496</v>
      </c>
      <c r="R70" s="111">
        <f t="shared" si="8"/>
        <v>4208</v>
      </c>
      <c r="S70" s="111">
        <f>SUM(M70:R70)</f>
        <v>15702</v>
      </c>
      <c r="T70" s="111">
        <f>S68+S70</f>
        <v>14846</v>
      </c>
      <c r="U70" s="4"/>
    </row>
    <row r="71" spans="1:21" ht="22.5" x14ac:dyDescent="0.55000000000000004">
      <c r="B71" s="146" t="s">
        <v>91</v>
      </c>
      <c r="C71" s="148" t="s">
        <v>97</v>
      </c>
      <c r="D71" s="149"/>
      <c r="E71" s="150"/>
      <c r="F71" s="154" t="s">
        <v>154</v>
      </c>
      <c r="G71" s="149"/>
      <c r="H71" s="149"/>
      <c r="I71" s="149"/>
      <c r="J71" s="150"/>
      <c r="K71" s="146"/>
      <c r="L71" s="146" t="s">
        <v>77</v>
      </c>
      <c r="M71" s="112" t="s">
        <v>5</v>
      </c>
      <c r="N71" s="112" t="s">
        <v>6</v>
      </c>
      <c r="O71" s="112" t="s">
        <v>7</v>
      </c>
      <c r="P71" s="112" t="s">
        <v>8</v>
      </c>
      <c r="Q71" s="112" t="s">
        <v>9</v>
      </c>
      <c r="R71" s="112" t="s">
        <v>10</v>
      </c>
      <c r="S71" s="112" t="s">
        <v>11</v>
      </c>
      <c r="T71" s="113"/>
      <c r="U71" s="4"/>
    </row>
    <row r="72" spans="1:21" ht="22.5" x14ac:dyDescent="0.55000000000000004">
      <c r="B72" s="137"/>
      <c r="C72" s="139"/>
      <c r="D72" s="140"/>
      <c r="E72" s="141"/>
      <c r="F72" s="139"/>
      <c r="G72" s="140"/>
      <c r="H72" s="140"/>
      <c r="I72" s="140"/>
      <c r="J72" s="141"/>
      <c r="K72" s="137"/>
      <c r="L72" s="137"/>
      <c r="M72" s="50">
        <f>ROUND(M68/M$24*100,1)</f>
        <v>-10</v>
      </c>
      <c r="N72" s="50">
        <f t="shared" ref="N72:S72" si="9">ROUND(N68/N$24*100,1)</f>
        <v>-6.4</v>
      </c>
      <c r="O72" s="50">
        <f t="shared" si="9"/>
        <v>-3.1</v>
      </c>
      <c r="P72" s="50">
        <f t="shared" si="9"/>
        <v>-0.1</v>
      </c>
      <c r="Q72" s="50">
        <f t="shared" si="9"/>
        <v>2.6</v>
      </c>
      <c r="R72" s="50">
        <f t="shared" si="9"/>
        <v>5</v>
      </c>
      <c r="S72" s="50">
        <f t="shared" si="9"/>
        <v>-1.2</v>
      </c>
      <c r="T72" s="33"/>
      <c r="U72" s="4"/>
    </row>
    <row r="73" spans="1:21" ht="22.5" x14ac:dyDescent="0.55000000000000004">
      <c r="B73" s="137"/>
      <c r="C73" s="139"/>
      <c r="D73" s="140"/>
      <c r="E73" s="141"/>
      <c r="F73" s="139"/>
      <c r="G73" s="140"/>
      <c r="H73" s="140"/>
      <c r="I73" s="140"/>
      <c r="J73" s="141"/>
      <c r="K73" s="137"/>
      <c r="L73" s="137"/>
      <c r="M73" s="46" t="s">
        <v>13</v>
      </c>
      <c r="N73" s="46" t="s">
        <v>14</v>
      </c>
      <c r="O73" s="46" t="s">
        <v>15</v>
      </c>
      <c r="P73" s="46" t="s">
        <v>16</v>
      </c>
      <c r="Q73" s="46" t="s">
        <v>17</v>
      </c>
      <c r="R73" s="46" t="s">
        <v>18</v>
      </c>
      <c r="S73" s="46" t="s">
        <v>19</v>
      </c>
      <c r="T73" s="46" t="s">
        <v>20</v>
      </c>
      <c r="U73" s="4"/>
    </row>
    <row r="74" spans="1:21" ht="23" thickBot="1" x14ac:dyDescent="0.6">
      <c r="B74" s="147"/>
      <c r="C74" s="151"/>
      <c r="D74" s="152"/>
      <c r="E74" s="153"/>
      <c r="F74" s="151"/>
      <c r="G74" s="152"/>
      <c r="H74" s="152"/>
      <c r="I74" s="152"/>
      <c r="J74" s="153"/>
      <c r="K74" s="147"/>
      <c r="L74" s="147"/>
      <c r="M74" s="115">
        <f>ROUND(M70/M$26*100,1)</f>
        <v>7.3</v>
      </c>
      <c r="N74" s="115">
        <f t="shared" ref="N74:T74" si="10">ROUND(N70/N$26*100,1)</f>
        <v>9.3000000000000007</v>
      </c>
      <c r="O74" s="115">
        <f t="shared" si="10"/>
        <v>11.1</v>
      </c>
      <c r="P74" s="115">
        <f t="shared" si="10"/>
        <v>12.8</v>
      </c>
      <c r="Q74" s="115">
        <f t="shared" si="10"/>
        <v>14.4</v>
      </c>
      <c r="R74" s="115">
        <f t="shared" si="10"/>
        <v>15.8</v>
      </c>
      <c r="S74" s="115">
        <f t="shared" si="10"/>
        <v>12.2</v>
      </c>
      <c r="T74" s="115">
        <f t="shared" si="10"/>
        <v>7.4</v>
      </c>
      <c r="U74" s="4"/>
    </row>
    <row r="75" spans="1:21" ht="22.5" x14ac:dyDescent="0.55000000000000004">
      <c r="A75" s="4"/>
      <c r="B75" s="146" t="s">
        <v>111</v>
      </c>
      <c r="C75" s="148" t="s">
        <v>182</v>
      </c>
      <c r="D75" s="149"/>
      <c r="E75" s="150"/>
      <c r="F75" s="154" t="s">
        <v>168</v>
      </c>
      <c r="G75" s="149"/>
      <c r="H75" s="149"/>
      <c r="I75" s="149"/>
      <c r="J75" s="150"/>
      <c r="K75" s="146" t="s">
        <v>21</v>
      </c>
      <c r="L75" s="146" t="s">
        <v>22</v>
      </c>
      <c r="M75" s="112" t="s">
        <v>5</v>
      </c>
      <c r="N75" s="112" t="s">
        <v>6</v>
      </c>
      <c r="O75" s="112" t="s">
        <v>7</v>
      </c>
      <c r="P75" s="112" t="s">
        <v>8</v>
      </c>
      <c r="Q75" s="112" t="s">
        <v>9</v>
      </c>
      <c r="R75" s="112" t="s">
        <v>10</v>
      </c>
      <c r="S75" s="112" t="s">
        <v>11</v>
      </c>
      <c r="T75" s="113"/>
      <c r="U75" s="4"/>
    </row>
    <row r="76" spans="1:21" ht="22.5" x14ac:dyDescent="0.55000000000000004">
      <c r="B76" s="137"/>
      <c r="C76" s="139"/>
      <c r="D76" s="140"/>
      <c r="E76" s="141"/>
      <c r="F76" s="139"/>
      <c r="G76" s="140"/>
      <c r="H76" s="140"/>
      <c r="I76" s="140"/>
      <c r="J76" s="141"/>
      <c r="K76" s="137"/>
      <c r="L76" s="137"/>
      <c r="M76" s="40">
        <f>-A②_管理部_出力!M36</f>
        <v>50</v>
      </c>
      <c r="N76" s="40">
        <f>-A②_管理部_出力!N36</f>
        <v>50</v>
      </c>
      <c r="O76" s="40">
        <f>-A②_管理部_出力!O36</f>
        <v>50</v>
      </c>
      <c r="P76" s="40">
        <f>-A②_管理部_出力!P36</f>
        <v>50</v>
      </c>
      <c r="Q76" s="40">
        <f>-A②_管理部_出力!Q36</f>
        <v>50</v>
      </c>
      <c r="R76" s="40">
        <f>-A②_管理部_出力!R36</f>
        <v>50</v>
      </c>
      <c r="S76" s="2">
        <f>SUM(M76:R76)</f>
        <v>300</v>
      </c>
      <c r="T76" s="33"/>
    </row>
    <row r="77" spans="1:21" ht="22.5" x14ac:dyDescent="0.55000000000000004">
      <c r="B77" s="137"/>
      <c r="C77" s="139"/>
      <c r="D77" s="140"/>
      <c r="E77" s="141"/>
      <c r="F77" s="139"/>
      <c r="G77" s="140"/>
      <c r="H77" s="140"/>
      <c r="I77" s="140"/>
      <c r="J77" s="141"/>
      <c r="K77" s="137"/>
      <c r="L77" s="137"/>
      <c r="M77" s="46" t="s">
        <v>13</v>
      </c>
      <c r="N77" s="46" t="s">
        <v>14</v>
      </c>
      <c r="O77" s="46" t="s">
        <v>15</v>
      </c>
      <c r="P77" s="46" t="s">
        <v>16</v>
      </c>
      <c r="Q77" s="46" t="s">
        <v>17</v>
      </c>
      <c r="R77" s="46" t="s">
        <v>18</v>
      </c>
      <c r="S77" s="46" t="s">
        <v>19</v>
      </c>
      <c r="T77" s="46" t="s">
        <v>20</v>
      </c>
    </row>
    <row r="78" spans="1:21" ht="23" thickBot="1" x14ac:dyDescent="0.6">
      <c r="B78" s="147"/>
      <c r="C78" s="151"/>
      <c r="D78" s="152"/>
      <c r="E78" s="153"/>
      <c r="F78" s="151"/>
      <c r="G78" s="152"/>
      <c r="H78" s="152"/>
      <c r="I78" s="152"/>
      <c r="J78" s="153"/>
      <c r="K78" s="147"/>
      <c r="L78" s="147"/>
      <c r="M78" s="114">
        <f>-A②_管理部_出力!M38</f>
        <v>50</v>
      </c>
      <c r="N78" s="114">
        <f>-A②_管理部_出力!N38</f>
        <v>50</v>
      </c>
      <c r="O78" s="114">
        <f>-A②_管理部_出力!O38</f>
        <v>50</v>
      </c>
      <c r="P78" s="114">
        <f>-A②_管理部_出力!P38</f>
        <v>50</v>
      </c>
      <c r="Q78" s="114">
        <f>-A②_管理部_出力!Q38</f>
        <v>50</v>
      </c>
      <c r="R78" s="114">
        <f>-A②_管理部_出力!R38</f>
        <v>50</v>
      </c>
      <c r="S78" s="111">
        <f>SUM(M78:R78)</f>
        <v>300</v>
      </c>
      <c r="T78" s="111">
        <f>S76+S78</f>
        <v>600</v>
      </c>
    </row>
    <row r="79" spans="1:21" ht="22.5" x14ac:dyDescent="0.55000000000000004">
      <c r="B79" s="146" t="s">
        <v>176</v>
      </c>
      <c r="C79" s="148" t="s">
        <v>183</v>
      </c>
      <c r="D79" s="149"/>
      <c r="E79" s="150"/>
      <c r="F79" s="154" t="s">
        <v>168</v>
      </c>
      <c r="G79" s="149"/>
      <c r="H79" s="149"/>
      <c r="I79" s="149"/>
      <c r="J79" s="150"/>
      <c r="K79" s="146" t="s">
        <v>21</v>
      </c>
      <c r="L79" s="146" t="s">
        <v>22</v>
      </c>
      <c r="M79" s="112" t="s">
        <v>5</v>
      </c>
      <c r="N79" s="112" t="s">
        <v>6</v>
      </c>
      <c r="O79" s="112" t="s">
        <v>7</v>
      </c>
      <c r="P79" s="112" t="s">
        <v>8</v>
      </c>
      <c r="Q79" s="112" t="s">
        <v>9</v>
      </c>
      <c r="R79" s="112" t="s">
        <v>10</v>
      </c>
      <c r="S79" s="112" t="s">
        <v>11</v>
      </c>
      <c r="T79" s="113"/>
    </row>
    <row r="80" spans="1:21" ht="22.5" x14ac:dyDescent="0.55000000000000004">
      <c r="B80" s="137"/>
      <c r="C80" s="139"/>
      <c r="D80" s="140"/>
      <c r="E80" s="141"/>
      <c r="F80" s="139"/>
      <c r="G80" s="140"/>
      <c r="H80" s="140"/>
      <c r="I80" s="140"/>
      <c r="J80" s="141"/>
      <c r="K80" s="137"/>
      <c r="L80" s="137"/>
      <c r="M80" s="40">
        <f>A②_管理部_出力!M40</f>
        <v>250</v>
      </c>
      <c r="N80" s="40">
        <f>A②_管理部_出力!N40</f>
        <v>250</v>
      </c>
      <c r="O80" s="40">
        <f>A②_管理部_出力!O40</f>
        <v>250</v>
      </c>
      <c r="P80" s="40">
        <f>A②_管理部_出力!P40</f>
        <v>250</v>
      </c>
      <c r="Q80" s="40">
        <f>A②_管理部_出力!Q40</f>
        <v>250</v>
      </c>
      <c r="R80" s="40">
        <f>A②_管理部_出力!R40</f>
        <v>250</v>
      </c>
      <c r="S80" s="2">
        <f>SUM(M80:R80)</f>
        <v>1500</v>
      </c>
      <c r="T80" s="33"/>
    </row>
    <row r="81" spans="2:20" ht="22.5" x14ac:dyDescent="0.55000000000000004">
      <c r="B81" s="137"/>
      <c r="C81" s="139"/>
      <c r="D81" s="140"/>
      <c r="E81" s="141"/>
      <c r="F81" s="139"/>
      <c r="G81" s="140"/>
      <c r="H81" s="140"/>
      <c r="I81" s="140"/>
      <c r="J81" s="141"/>
      <c r="K81" s="137"/>
      <c r="L81" s="137"/>
      <c r="M81" s="46" t="s">
        <v>13</v>
      </c>
      <c r="N81" s="46" t="s">
        <v>14</v>
      </c>
      <c r="O81" s="46" t="s">
        <v>15</v>
      </c>
      <c r="P81" s="46" t="s">
        <v>16</v>
      </c>
      <c r="Q81" s="46" t="s">
        <v>17</v>
      </c>
      <c r="R81" s="46" t="s">
        <v>18</v>
      </c>
      <c r="S81" s="46" t="s">
        <v>19</v>
      </c>
      <c r="T81" s="46" t="s">
        <v>20</v>
      </c>
    </row>
    <row r="82" spans="2:20" ht="23" thickBot="1" x14ac:dyDescent="0.6">
      <c r="B82" s="147"/>
      <c r="C82" s="151"/>
      <c r="D82" s="152"/>
      <c r="E82" s="153"/>
      <c r="F82" s="151"/>
      <c r="G82" s="152"/>
      <c r="H82" s="152"/>
      <c r="I82" s="152"/>
      <c r="J82" s="153"/>
      <c r="K82" s="147"/>
      <c r="L82" s="147"/>
      <c r="M82" s="114">
        <f>A②_管理部_出力!M42</f>
        <v>250</v>
      </c>
      <c r="N82" s="114">
        <f>A②_管理部_出力!N42</f>
        <v>250</v>
      </c>
      <c r="O82" s="114">
        <f>A②_管理部_出力!O42</f>
        <v>250</v>
      </c>
      <c r="P82" s="114">
        <f>A②_管理部_出力!P42</f>
        <v>250</v>
      </c>
      <c r="Q82" s="114">
        <f>A②_管理部_出力!Q42</f>
        <v>250</v>
      </c>
      <c r="R82" s="114">
        <f>A②_管理部_出力!R42</f>
        <v>250</v>
      </c>
      <c r="S82" s="111">
        <f>SUM(M82:R82)</f>
        <v>1500</v>
      </c>
      <c r="T82" s="111">
        <f>S80+S82</f>
        <v>3000</v>
      </c>
    </row>
    <row r="83" spans="2:20" ht="22.5" x14ac:dyDescent="0.55000000000000004">
      <c r="B83" s="146" t="s">
        <v>114</v>
      </c>
      <c r="C83" s="148" t="s">
        <v>177</v>
      </c>
      <c r="D83" s="149"/>
      <c r="E83" s="150"/>
      <c r="F83" s="154" t="s">
        <v>179</v>
      </c>
      <c r="G83" s="149"/>
      <c r="H83" s="149"/>
      <c r="I83" s="149"/>
      <c r="J83" s="150"/>
      <c r="K83" s="146" t="s">
        <v>21</v>
      </c>
      <c r="L83" s="146" t="s">
        <v>22</v>
      </c>
      <c r="M83" s="112" t="s">
        <v>5</v>
      </c>
      <c r="N83" s="112" t="s">
        <v>6</v>
      </c>
      <c r="O83" s="112" t="s">
        <v>7</v>
      </c>
      <c r="P83" s="112" t="s">
        <v>8</v>
      </c>
      <c r="Q83" s="112" t="s">
        <v>9</v>
      </c>
      <c r="R83" s="112" t="s">
        <v>10</v>
      </c>
      <c r="S83" s="112" t="s">
        <v>11</v>
      </c>
      <c r="T83" s="113"/>
    </row>
    <row r="84" spans="2:20" ht="22.5" x14ac:dyDescent="0.55000000000000004">
      <c r="B84" s="137"/>
      <c r="C84" s="139"/>
      <c r="D84" s="140"/>
      <c r="E84" s="141"/>
      <c r="F84" s="139"/>
      <c r="G84" s="140"/>
      <c r="H84" s="140"/>
      <c r="I84" s="140"/>
      <c r="J84" s="141"/>
      <c r="K84" s="137"/>
      <c r="L84" s="137"/>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37"/>
      <c r="C85" s="139"/>
      <c r="D85" s="140"/>
      <c r="E85" s="141"/>
      <c r="F85" s="139"/>
      <c r="G85" s="140"/>
      <c r="H85" s="140"/>
      <c r="I85" s="140"/>
      <c r="J85" s="141"/>
      <c r="K85" s="137"/>
      <c r="L85" s="137"/>
      <c r="M85" s="46" t="s">
        <v>13</v>
      </c>
      <c r="N85" s="46" t="s">
        <v>14</v>
      </c>
      <c r="O85" s="46" t="s">
        <v>15</v>
      </c>
      <c r="P85" s="46" t="s">
        <v>16</v>
      </c>
      <c r="Q85" s="46" t="s">
        <v>17</v>
      </c>
      <c r="R85" s="46" t="s">
        <v>18</v>
      </c>
      <c r="S85" s="46" t="s">
        <v>19</v>
      </c>
      <c r="T85" s="46" t="s">
        <v>20</v>
      </c>
    </row>
    <row r="86" spans="2:20" ht="23" thickBot="1" x14ac:dyDescent="0.6">
      <c r="B86" s="147"/>
      <c r="C86" s="151"/>
      <c r="D86" s="152"/>
      <c r="E86" s="153"/>
      <c r="F86" s="151"/>
      <c r="G86" s="152"/>
      <c r="H86" s="152"/>
      <c r="I86" s="152"/>
      <c r="J86" s="153"/>
      <c r="K86" s="147"/>
      <c r="L86" s="147"/>
      <c r="M86" s="111">
        <f>M70+M78-M82</f>
        <v>1016</v>
      </c>
      <c r="N86" s="111">
        <f t="shared" si="11"/>
        <v>1500</v>
      </c>
      <c r="O86" s="111">
        <f t="shared" si="11"/>
        <v>2042</v>
      </c>
      <c r="P86" s="111">
        <f t="shared" si="11"/>
        <v>2640</v>
      </c>
      <c r="Q86" s="111">
        <f t="shared" si="11"/>
        <v>3296</v>
      </c>
      <c r="R86" s="111">
        <f t="shared" si="11"/>
        <v>4008</v>
      </c>
      <c r="S86" s="111">
        <f>SUM(M86:R86)</f>
        <v>14502</v>
      </c>
      <c r="T86" s="111">
        <f>S84+S86</f>
        <v>12446</v>
      </c>
    </row>
    <row r="87" spans="2:20" ht="22.5" x14ac:dyDescent="0.55000000000000004">
      <c r="B87" s="146" t="s">
        <v>52</v>
      </c>
      <c r="C87" s="148" t="s">
        <v>180</v>
      </c>
      <c r="D87" s="149"/>
      <c r="E87" s="150"/>
      <c r="F87" s="154" t="s">
        <v>178</v>
      </c>
      <c r="G87" s="149"/>
      <c r="H87" s="149"/>
      <c r="I87" s="149"/>
      <c r="J87" s="150"/>
      <c r="K87" s="146"/>
      <c r="L87" s="146" t="s">
        <v>77</v>
      </c>
      <c r="M87" s="112" t="s">
        <v>5</v>
      </c>
      <c r="N87" s="112" t="s">
        <v>6</v>
      </c>
      <c r="O87" s="112" t="s">
        <v>7</v>
      </c>
      <c r="P87" s="112" t="s">
        <v>8</v>
      </c>
      <c r="Q87" s="112" t="s">
        <v>9</v>
      </c>
      <c r="R87" s="112" t="s">
        <v>10</v>
      </c>
      <c r="S87" s="112" t="s">
        <v>11</v>
      </c>
      <c r="T87" s="113"/>
    </row>
    <row r="88" spans="2:20" ht="22.5" x14ac:dyDescent="0.55000000000000004">
      <c r="B88" s="137"/>
      <c r="C88" s="139"/>
      <c r="D88" s="140"/>
      <c r="E88" s="141"/>
      <c r="F88" s="139"/>
      <c r="G88" s="140"/>
      <c r="H88" s="140"/>
      <c r="I88" s="140"/>
      <c r="J88" s="141"/>
      <c r="K88" s="137"/>
      <c r="L88" s="137"/>
      <c r="M88" s="50">
        <f>ROUND(M84/M$24*100,1)</f>
        <v>-12.1</v>
      </c>
      <c r="N88" s="50">
        <f t="shared" ref="N88:S88" si="12">ROUND(N84/N$24*100,1)</f>
        <v>-8.3000000000000007</v>
      </c>
      <c r="O88" s="50">
        <f t="shared" si="12"/>
        <v>-4.8</v>
      </c>
      <c r="P88" s="50">
        <f t="shared" si="12"/>
        <v>-1.7</v>
      </c>
      <c r="Q88" s="50">
        <f t="shared" si="12"/>
        <v>1.2</v>
      </c>
      <c r="R88" s="50">
        <f t="shared" si="12"/>
        <v>3.7</v>
      </c>
      <c r="S88" s="50">
        <f t="shared" si="12"/>
        <v>-2.8</v>
      </c>
      <c r="T88" s="33"/>
    </row>
    <row r="89" spans="2:20" ht="22.5" x14ac:dyDescent="0.55000000000000004">
      <c r="B89" s="137"/>
      <c r="C89" s="139"/>
      <c r="D89" s="140"/>
      <c r="E89" s="141"/>
      <c r="F89" s="139"/>
      <c r="G89" s="140"/>
      <c r="H89" s="140"/>
      <c r="I89" s="140"/>
      <c r="J89" s="141"/>
      <c r="K89" s="137"/>
      <c r="L89" s="137"/>
      <c r="M89" s="46" t="s">
        <v>13</v>
      </c>
      <c r="N89" s="46" t="s">
        <v>14</v>
      </c>
      <c r="O89" s="46" t="s">
        <v>15</v>
      </c>
      <c r="P89" s="46" t="s">
        <v>16</v>
      </c>
      <c r="Q89" s="46" t="s">
        <v>17</v>
      </c>
      <c r="R89" s="46" t="s">
        <v>18</v>
      </c>
      <c r="S89" s="46" t="s">
        <v>19</v>
      </c>
      <c r="T89" s="46" t="s">
        <v>20</v>
      </c>
    </row>
    <row r="90" spans="2:20" ht="23" thickBot="1" x14ac:dyDescent="0.6">
      <c r="B90" s="147"/>
      <c r="C90" s="151"/>
      <c r="D90" s="152"/>
      <c r="E90" s="153"/>
      <c r="F90" s="151"/>
      <c r="G90" s="152"/>
      <c r="H90" s="152"/>
      <c r="I90" s="152"/>
      <c r="J90" s="153"/>
      <c r="K90" s="147"/>
      <c r="L90" s="147"/>
      <c r="M90" s="115">
        <f>ROUND(M86/M$26*100,1)</f>
        <v>6.1</v>
      </c>
      <c r="N90" s="115">
        <f t="shared" ref="N90:T90" si="13">ROUND(N86/N$26*100,1)</f>
        <v>8.1999999999999993</v>
      </c>
      <c r="O90" s="115">
        <f t="shared" si="13"/>
        <v>10.1</v>
      </c>
      <c r="P90" s="115">
        <f t="shared" si="13"/>
        <v>11.9</v>
      </c>
      <c r="Q90" s="115">
        <f t="shared" si="13"/>
        <v>13.6</v>
      </c>
      <c r="R90" s="115">
        <f t="shared" si="13"/>
        <v>15</v>
      </c>
      <c r="S90" s="115">
        <f t="shared" si="13"/>
        <v>11.3</v>
      </c>
      <c r="T90" s="115">
        <f t="shared" si="13"/>
        <v>6.2</v>
      </c>
    </row>
    <row r="91" spans="2:20" ht="22.5" x14ac:dyDescent="0.55000000000000004">
      <c r="B91" s="146" t="s">
        <v>53</v>
      </c>
      <c r="C91" s="148" t="s">
        <v>181</v>
      </c>
      <c r="D91" s="149"/>
      <c r="E91" s="150"/>
      <c r="F91" s="154" t="s">
        <v>26</v>
      </c>
      <c r="G91" s="149"/>
      <c r="H91" s="149"/>
      <c r="I91" s="149"/>
      <c r="J91" s="150"/>
      <c r="K91" s="146"/>
      <c r="L91" s="146" t="s">
        <v>77</v>
      </c>
      <c r="M91" s="112" t="s">
        <v>5</v>
      </c>
      <c r="N91" s="112" t="s">
        <v>6</v>
      </c>
      <c r="O91" s="112" t="s">
        <v>7</v>
      </c>
      <c r="P91" s="112" t="s">
        <v>8</v>
      </c>
      <c r="Q91" s="112" t="s">
        <v>9</v>
      </c>
      <c r="R91" s="112" t="s">
        <v>10</v>
      </c>
      <c r="S91" s="112" t="s">
        <v>11</v>
      </c>
      <c r="T91" s="113"/>
    </row>
    <row r="92" spans="2:20" ht="22.5" x14ac:dyDescent="0.55000000000000004">
      <c r="B92" s="137"/>
      <c r="C92" s="139"/>
      <c r="D92" s="140"/>
      <c r="E92" s="141"/>
      <c r="F92" s="139"/>
      <c r="G92" s="140"/>
      <c r="H92" s="140"/>
      <c r="I92" s="140"/>
      <c r="J92" s="141"/>
      <c r="K92" s="137"/>
      <c r="L92" s="137"/>
      <c r="M92" s="50">
        <v>40</v>
      </c>
      <c r="N92" s="50">
        <v>40</v>
      </c>
      <c r="O92" s="50">
        <v>40</v>
      </c>
      <c r="P92" s="50">
        <v>40</v>
      </c>
      <c r="Q92" s="50">
        <v>40</v>
      </c>
      <c r="R92" s="50">
        <v>40</v>
      </c>
      <c r="S92" s="50"/>
      <c r="T92" s="33"/>
    </row>
    <row r="93" spans="2:20" ht="22.5" x14ac:dyDescent="0.55000000000000004">
      <c r="B93" s="137"/>
      <c r="C93" s="139"/>
      <c r="D93" s="140"/>
      <c r="E93" s="141"/>
      <c r="F93" s="139"/>
      <c r="G93" s="140"/>
      <c r="H93" s="140"/>
      <c r="I93" s="140"/>
      <c r="J93" s="141"/>
      <c r="K93" s="137"/>
      <c r="L93" s="137"/>
      <c r="M93" s="46" t="s">
        <v>13</v>
      </c>
      <c r="N93" s="46" t="s">
        <v>14</v>
      </c>
      <c r="O93" s="46" t="s">
        <v>15</v>
      </c>
      <c r="P93" s="46" t="s">
        <v>16</v>
      </c>
      <c r="Q93" s="46" t="s">
        <v>17</v>
      </c>
      <c r="R93" s="46" t="s">
        <v>18</v>
      </c>
      <c r="S93" s="46" t="s">
        <v>19</v>
      </c>
      <c r="T93" s="46" t="s">
        <v>20</v>
      </c>
    </row>
    <row r="94" spans="2:20" ht="23" thickBot="1" x14ac:dyDescent="0.6">
      <c r="B94" s="147"/>
      <c r="C94" s="151"/>
      <c r="D94" s="152"/>
      <c r="E94" s="153"/>
      <c r="F94" s="151"/>
      <c r="G94" s="152"/>
      <c r="H94" s="152"/>
      <c r="I94" s="152"/>
      <c r="J94" s="153"/>
      <c r="K94" s="147"/>
      <c r="L94" s="147"/>
      <c r="M94" s="115">
        <v>40</v>
      </c>
      <c r="N94" s="115">
        <v>40</v>
      </c>
      <c r="O94" s="115">
        <v>40</v>
      </c>
      <c r="P94" s="115">
        <v>40</v>
      </c>
      <c r="Q94" s="115">
        <v>40</v>
      </c>
      <c r="R94" s="115">
        <v>40</v>
      </c>
      <c r="S94" s="115"/>
      <c r="T94" s="115"/>
    </row>
    <row r="95" spans="2:20" ht="22.5" x14ac:dyDescent="0.55000000000000004">
      <c r="B95" s="146" t="s">
        <v>184</v>
      </c>
      <c r="C95" s="148" t="s">
        <v>185</v>
      </c>
      <c r="D95" s="149"/>
      <c r="E95" s="150"/>
      <c r="F95" s="154" t="s">
        <v>186</v>
      </c>
      <c r="G95" s="149"/>
      <c r="H95" s="149"/>
      <c r="I95" s="149"/>
      <c r="J95" s="150"/>
      <c r="K95" s="146" t="s">
        <v>21</v>
      </c>
      <c r="L95" s="146" t="s">
        <v>22</v>
      </c>
      <c r="M95" s="112" t="s">
        <v>5</v>
      </c>
      <c r="N95" s="112" t="s">
        <v>6</v>
      </c>
      <c r="O95" s="112" t="s">
        <v>7</v>
      </c>
      <c r="P95" s="112" t="s">
        <v>8</v>
      </c>
      <c r="Q95" s="112" t="s">
        <v>9</v>
      </c>
      <c r="R95" s="112" t="s">
        <v>10</v>
      </c>
      <c r="S95" s="112" t="s">
        <v>11</v>
      </c>
      <c r="T95" s="113"/>
    </row>
    <row r="96" spans="2:20" ht="22.5" x14ac:dyDescent="0.55000000000000004">
      <c r="B96" s="137"/>
      <c r="C96" s="139"/>
      <c r="D96" s="140"/>
      <c r="E96" s="141"/>
      <c r="F96" s="139"/>
      <c r="G96" s="140"/>
      <c r="H96" s="140"/>
      <c r="I96" s="140"/>
      <c r="J96" s="141"/>
      <c r="K96" s="137"/>
      <c r="L96" s="137"/>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37"/>
      <c r="C97" s="139"/>
      <c r="D97" s="140"/>
      <c r="E97" s="141"/>
      <c r="F97" s="139"/>
      <c r="G97" s="140"/>
      <c r="H97" s="140"/>
      <c r="I97" s="140"/>
      <c r="J97" s="141"/>
      <c r="K97" s="137"/>
      <c r="L97" s="137"/>
      <c r="M97" s="46" t="s">
        <v>13</v>
      </c>
      <c r="N97" s="46" t="s">
        <v>14</v>
      </c>
      <c r="O97" s="46" t="s">
        <v>15</v>
      </c>
      <c r="P97" s="46" t="s">
        <v>16</v>
      </c>
      <c r="Q97" s="46" t="s">
        <v>17</v>
      </c>
      <c r="R97" s="46" t="s">
        <v>18</v>
      </c>
      <c r="S97" s="46" t="s">
        <v>19</v>
      </c>
      <c r="T97" s="46" t="s">
        <v>20</v>
      </c>
    </row>
    <row r="98" spans="2:20" ht="23" thickBot="1" x14ac:dyDescent="0.6">
      <c r="B98" s="147"/>
      <c r="C98" s="151"/>
      <c r="D98" s="152"/>
      <c r="E98" s="153"/>
      <c r="F98" s="151"/>
      <c r="G98" s="152"/>
      <c r="H98" s="152"/>
      <c r="I98" s="152"/>
      <c r="J98" s="153"/>
      <c r="K98" s="147"/>
      <c r="L98" s="147"/>
      <c r="M98" s="111">
        <f>ROUND(M86*M94/100,0)</f>
        <v>406</v>
      </c>
      <c r="N98" s="111">
        <f t="shared" si="14"/>
        <v>600</v>
      </c>
      <c r="O98" s="111">
        <f t="shared" si="14"/>
        <v>817</v>
      </c>
      <c r="P98" s="111">
        <f t="shared" si="14"/>
        <v>1056</v>
      </c>
      <c r="Q98" s="111">
        <f t="shared" si="14"/>
        <v>1318</v>
      </c>
      <c r="R98" s="111">
        <f t="shared" si="14"/>
        <v>1603</v>
      </c>
      <c r="S98" s="111">
        <f>SUM(M98:R98)</f>
        <v>5800</v>
      </c>
      <c r="T98" s="111">
        <f>S96+S98</f>
        <v>4977</v>
      </c>
    </row>
    <row r="99" spans="2:20" ht="22.5" x14ac:dyDescent="0.55000000000000004">
      <c r="B99" s="146" t="s">
        <v>187</v>
      </c>
      <c r="C99" s="148" t="s">
        <v>189</v>
      </c>
      <c r="D99" s="149"/>
      <c r="E99" s="150"/>
      <c r="F99" s="154" t="s">
        <v>190</v>
      </c>
      <c r="G99" s="149"/>
      <c r="H99" s="149"/>
      <c r="I99" s="149"/>
      <c r="J99" s="150"/>
      <c r="K99" s="146" t="s">
        <v>21</v>
      </c>
      <c r="L99" s="146" t="s">
        <v>22</v>
      </c>
      <c r="M99" s="112" t="s">
        <v>5</v>
      </c>
      <c r="N99" s="112" t="s">
        <v>6</v>
      </c>
      <c r="O99" s="112" t="s">
        <v>7</v>
      </c>
      <c r="P99" s="112" t="s">
        <v>8</v>
      </c>
      <c r="Q99" s="112" t="s">
        <v>9</v>
      </c>
      <c r="R99" s="112" t="s">
        <v>10</v>
      </c>
      <c r="S99" s="112" t="s">
        <v>11</v>
      </c>
      <c r="T99" s="113"/>
    </row>
    <row r="100" spans="2:20" ht="22.5" x14ac:dyDescent="0.55000000000000004">
      <c r="B100" s="137"/>
      <c r="C100" s="139"/>
      <c r="D100" s="140"/>
      <c r="E100" s="141"/>
      <c r="F100" s="139"/>
      <c r="G100" s="140"/>
      <c r="H100" s="140"/>
      <c r="I100" s="140"/>
      <c r="J100" s="141"/>
      <c r="K100" s="137"/>
      <c r="L100" s="137"/>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37"/>
      <c r="C101" s="139"/>
      <c r="D101" s="140"/>
      <c r="E101" s="141"/>
      <c r="F101" s="139"/>
      <c r="G101" s="140"/>
      <c r="H101" s="140"/>
      <c r="I101" s="140"/>
      <c r="J101" s="141"/>
      <c r="K101" s="137"/>
      <c r="L101" s="137"/>
      <c r="M101" s="46" t="s">
        <v>13</v>
      </c>
      <c r="N101" s="46" t="s">
        <v>14</v>
      </c>
      <c r="O101" s="46" t="s">
        <v>15</v>
      </c>
      <c r="P101" s="46" t="s">
        <v>16</v>
      </c>
      <c r="Q101" s="46" t="s">
        <v>17</v>
      </c>
      <c r="R101" s="46" t="s">
        <v>18</v>
      </c>
      <c r="S101" s="46" t="s">
        <v>19</v>
      </c>
      <c r="T101" s="46" t="s">
        <v>20</v>
      </c>
    </row>
    <row r="102" spans="2:20" ht="23" thickBot="1" x14ac:dyDescent="0.6">
      <c r="B102" s="147"/>
      <c r="C102" s="151"/>
      <c r="D102" s="152"/>
      <c r="E102" s="153"/>
      <c r="F102" s="151"/>
      <c r="G102" s="152"/>
      <c r="H102" s="152"/>
      <c r="I102" s="152"/>
      <c r="J102" s="153"/>
      <c r="K102" s="147"/>
      <c r="L102" s="147"/>
      <c r="M102" s="111">
        <f>M86-M98</f>
        <v>610</v>
      </c>
      <c r="N102" s="111">
        <f t="shared" si="15"/>
        <v>900</v>
      </c>
      <c r="O102" s="111">
        <f t="shared" si="15"/>
        <v>1225</v>
      </c>
      <c r="P102" s="111">
        <f t="shared" si="15"/>
        <v>1584</v>
      </c>
      <c r="Q102" s="111">
        <f t="shared" si="15"/>
        <v>1978</v>
      </c>
      <c r="R102" s="111">
        <f t="shared" si="15"/>
        <v>2405</v>
      </c>
      <c r="S102" s="111">
        <f>SUM(M102:R102)</f>
        <v>8702</v>
      </c>
      <c r="T102" s="111">
        <f>S100+S102</f>
        <v>7469</v>
      </c>
    </row>
    <row r="103" spans="2:20" ht="22.5" x14ac:dyDescent="0.55000000000000004">
      <c r="B103" s="137" t="s">
        <v>188</v>
      </c>
      <c r="C103" s="139" t="s">
        <v>192</v>
      </c>
      <c r="D103" s="140"/>
      <c r="E103" s="141"/>
      <c r="F103" s="145" t="s">
        <v>191</v>
      </c>
      <c r="G103" s="140"/>
      <c r="H103" s="140"/>
      <c r="I103" s="140"/>
      <c r="J103" s="141"/>
      <c r="K103" s="137"/>
      <c r="L103" s="137" t="s">
        <v>77</v>
      </c>
      <c r="M103" s="100" t="s">
        <v>5</v>
      </c>
      <c r="N103" s="100" t="s">
        <v>6</v>
      </c>
      <c r="O103" s="100" t="s">
        <v>7</v>
      </c>
      <c r="P103" s="100" t="s">
        <v>8</v>
      </c>
      <c r="Q103" s="100" t="s">
        <v>9</v>
      </c>
      <c r="R103" s="100" t="s">
        <v>10</v>
      </c>
      <c r="S103" s="100" t="s">
        <v>11</v>
      </c>
      <c r="T103" s="33"/>
    </row>
    <row r="104" spans="2:20" ht="22.5" x14ac:dyDescent="0.55000000000000004">
      <c r="B104" s="137"/>
      <c r="C104" s="139"/>
      <c r="D104" s="140"/>
      <c r="E104" s="141"/>
      <c r="F104" s="139"/>
      <c r="G104" s="140"/>
      <c r="H104" s="140"/>
      <c r="I104" s="140"/>
      <c r="J104" s="141"/>
      <c r="K104" s="137"/>
      <c r="L104" s="137"/>
      <c r="M104" s="50">
        <f>ROUND(M100/M$24*100,1)</f>
        <v>-7.3</v>
      </c>
      <c r="N104" s="50">
        <f t="shared" ref="N104:S104" si="16">ROUND(N100/N$24*100,1)</f>
        <v>-5</v>
      </c>
      <c r="O104" s="50">
        <f t="shared" si="16"/>
        <v>-2.9</v>
      </c>
      <c r="P104" s="50">
        <f t="shared" si="16"/>
        <v>-1</v>
      </c>
      <c r="Q104" s="50">
        <f t="shared" si="16"/>
        <v>0.7</v>
      </c>
      <c r="R104" s="50">
        <f t="shared" si="16"/>
        <v>2.2000000000000002</v>
      </c>
      <c r="S104" s="50">
        <f t="shared" si="16"/>
        <v>-1.7</v>
      </c>
      <c r="T104" s="33"/>
    </row>
    <row r="105" spans="2:20" ht="22.5" x14ac:dyDescent="0.55000000000000004">
      <c r="B105" s="137"/>
      <c r="C105" s="139"/>
      <c r="D105" s="140"/>
      <c r="E105" s="141"/>
      <c r="F105" s="139"/>
      <c r="G105" s="140"/>
      <c r="H105" s="140"/>
      <c r="I105" s="140"/>
      <c r="J105" s="141"/>
      <c r="K105" s="137"/>
      <c r="L105" s="137"/>
      <c r="M105" s="46" t="s">
        <v>13</v>
      </c>
      <c r="N105" s="46" t="s">
        <v>14</v>
      </c>
      <c r="O105" s="46" t="s">
        <v>15</v>
      </c>
      <c r="P105" s="46" t="s">
        <v>16</v>
      </c>
      <c r="Q105" s="46" t="s">
        <v>17</v>
      </c>
      <c r="R105" s="46" t="s">
        <v>18</v>
      </c>
      <c r="S105" s="46" t="s">
        <v>19</v>
      </c>
      <c r="T105" s="46" t="s">
        <v>20</v>
      </c>
    </row>
    <row r="106" spans="2:20" ht="22.5" x14ac:dyDescent="0.55000000000000004">
      <c r="B106" s="138"/>
      <c r="C106" s="142"/>
      <c r="D106" s="143"/>
      <c r="E106" s="144"/>
      <c r="F106" s="142"/>
      <c r="G106" s="143"/>
      <c r="H106" s="143"/>
      <c r="I106" s="143"/>
      <c r="J106" s="144"/>
      <c r="K106" s="138"/>
      <c r="L106" s="138"/>
      <c r="M106" s="50">
        <f>ROUND(M102/M$26*100,1)</f>
        <v>3.6</v>
      </c>
      <c r="N106" s="50">
        <f t="shared" ref="N106:T106" si="17">ROUND(N102/N$26*100,1)</f>
        <v>4.9000000000000004</v>
      </c>
      <c r="O106" s="50">
        <f t="shared" si="17"/>
        <v>6.1</v>
      </c>
      <c r="P106" s="50">
        <f t="shared" si="17"/>
        <v>7.2</v>
      </c>
      <c r="Q106" s="50">
        <f t="shared" si="17"/>
        <v>8.1</v>
      </c>
      <c r="R106" s="50">
        <f t="shared" si="17"/>
        <v>9</v>
      </c>
      <c r="S106" s="50">
        <f t="shared" si="17"/>
        <v>6.8</v>
      </c>
      <c r="T106" s="50">
        <f t="shared" si="17"/>
        <v>3.7</v>
      </c>
    </row>
  </sheetData>
  <mergeCells count="127">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63:B66"/>
    <mergeCell ref="C63:E66"/>
    <mergeCell ref="F63:J66"/>
    <mergeCell ref="K63:K66"/>
    <mergeCell ref="L63:L66"/>
    <mergeCell ref="B67:B70"/>
    <mergeCell ref="C67:E70"/>
    <mergeCell ref="F67:J70"/>
    <mergeCell ref="K67:K70"/>
    <mergeCell ref="L67:L70"/>
    <mergeCell ref="B71:B74"/>
    <mergeCell ref="C71:E74"/>
    <mergeCell ref="F71:J74"/>
    <mergeCell ref="K71:K74"/>
    <mergeCell ref="L71:L74"/>
    <mergeCell ref="B27:B30"/>
    <mergeCell ref="C27:E30"/>
    <mergeCell ref="F27:J30"/>
    <mergeCell ref="K27:K30"/>
    <mergeCell ref="L27:L30"/>
    <mergeCell ref="B31:B34"/>
    <mergeCell ref="C31:E34"/>
    <mergeCell ref="F31:J34"/>
    <mergeCell ref="K31:K34"/>
    <mergeCell ref="L31:L34"/>
    <mergeCell ref="B75:B78"/>
    <mergeCell ref="C75:E78"/>
    <mergeCell ref="F75:J78"/>
    <mergeCell ref="K75:K78"/>
    <mergeCell ref="L75:L78"/>
    <mergeCell ref="B79:B82"/>
    <mergeCell ref="C79:E82"/>
    <mergeCell ref="F79:J82"/>
    <mergeCell ref="K79:K82"/>
    <mergeCell ref="L79:L82"/>
    <mergeCell ref="B83:B86"/>
    <mergeCell ref="C83:E86"/>
    <mergeCell ref="F83:J86"/>
    <mergeCell ref="K83:K86"/>
    <mergeCell ref="L83:L86"/>
    <mergeCell ref="B87:B90"/>
    <mergeCell ref="C87:E90"/>
    <mergeCell ref="F87:J90"/>
    <mergeCell ref="K87:K90"/>
    <mergeCell ref="L87:L90"/>
    <mergeCell ref="B91:B94"/>
    <mergeCell ref="C91:E94"/>
    <mergeCell ref="F91:J94"/>
    <mergeCell ref="K91:K94"/>
    <mergeCell ref="L91:L94"/>
    <mergeCell ref="B95:B98"/>
    <mergeCell ref="C95:E98"/>
    <mergeCell ref="F95:J98"/>
    <mergeCell ref="K95:K98"/>
    <mergeCell ref="L95:L98"/>
    <mergeCell ref="B99:B102"/>
    <mergeCell ref="C99:E102"/>
    <mergeCell ref="F99:J102"/>
    <mergeCell ref="K99:K102"/>
    <mergeCell ref="L99:L102"/>
    <mergeCell ref="B103:B106"/>
    <mergeCell ref="C103:E106"/>
    <mergeCell ref="F103:J106"/>
    <mergeCell ref="K103:K106"/>
    <mergeCell ref="L103:L106"/>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17</vt:i4>
      </vt:variant>
    </vt:vector>
  </HeadingPairs>
  <TitlesOfParts>
    <vt:vector size="32"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B②-1_【営業部】入力画面</vt:lpstr>
      <vt:lpstr>B③-1【営業部】予算仕訳</vt:lpstr>
      <vt:lpstr>B④-1【営業部】予算元帳</vt:lpstr>
      <vt:lpstr>B⑤-1【営業部】_出力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'B②-1_【営業部】入力画面'!Print_Area</vt:lpstr>
      <vt:lpstr>'B③-1【営業部】予算仕訳'!Print_Area</vt:lpstr>
      <vt:lpstr>演習の趣旨と利用方法!Print_Area</vt:lpstr>
      <vt:lpstr>A①_営業部_入力!Print_Titles</vt:lpstr>
      <vt:lpstr>A①_購買部_入力!Print_Titles</vt:lpstr>
      <vt:lpstr>A②_全社_出力!Print_Titles</vt:lpstr>
      <vt:lpstr>B⓵_マスタ登録!Print_Titles</vt:lpstr>
      <vt:lpstr>'B②-1_【営業部】入力画面'!Print_Titles</vt:lpstr>
      <vt:lpstr>'B③-1【営業部】予算仕訳'!Print_Titles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2021-12-22T17:10:32Z</cp:lastPrinted>
  <dcterms:created xsi:type="dcterms:W3CDTF">2021-09-20T04:00:10Z</dcterms:created>
  <dcterms:modified xsi:type="dcterms:W3CDTF">2022-02-17T12:10:20Z</dcterms:modified>
</cp:coreProperties>
</file>